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codeName="ThisWorkbook" defaultThemeVersion="124226"/>
  <mc:AlternateContent xmlns:mc="http://schemas.openxmlformats.org/markup-compatibility/2006">
    <mc:Choice Requires="x15">
      <x15ac:absPath xmlns:x15ac="http://schemas.microsoft.com/office/spreadsheetml/2010/11/ac" url="D:\New modelling\TPM 3rd issues paper modelling\"/>
    </mc:Choice>
  </mc:AlternateContent>
  <xr:revisionPtr revIDLastSave="0" documentId="8_{A7472F22-E457-4356-ABE9-52547BA0897F}" xr6:coauthVersionLast="43" xr6:coauthVersionMax="43" xr10:uidLastSave="{00000000-0000-0000-0000-000000000000}"/>
  <bookViews>
    <workbookView xWindow="-108" yWindow="-108" windowWidth="23256" windowHeight="12576" xr2:uid="{00000000-000D-0000-FFFF-FFFF00000000}"/>
  </bookViews>
  <sheets>
    <sheet name="README" sheetId="17" r:id="rId1"/>
    <sheet name="Shortlist analysis" sheetId="9" r:id="rId2"/>
    <sheet name="Draft decision not to shortlist" sheetId="15" r:id="rId3"/>
    <sheet name="Kawerau adjustment" sheetId="13" r:id="rId4"/>
    <sheet name="MWh_yr est - per region " sheetId="11" r:id="rId5"/>
    <sheet name="Consented embedded stations" sheetId="6" r:id="rId6"/>
    <sheet name="Future GG embedding candidates" sheetId="5" r:id="rId7"/>
    <sheet name="G3. GXP Capacity and Demand" sheetId="16" r:id="rId8"/>
    <sheet name="Some generator information" sheetId="14" r:id="rId9"/>
    <sheet name="Orion diesel" sheetId="7" r:id="rId10"/>
    <sheet name="Fraser Matri" sheetId="8" r:id="rId11"/>
  </sheets>
  <definedNames>
    <definedName name="_xlnm._FilterDatabase" localSheetId="5" hidden="1">'Consented embedded stations'!$A$1:$I$1</definedName>
    <definedName name="_xlnm._FilterDatabase" localSheetId="6" hidden="1">'Future GG embedding candidates'!$A$1:$I$45</definedName>
    <definedName name="_xlnm.Print_Area" localSheetId="7">'G3. GXP Capacity and Demand'!$A$1:$Q$153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7" i="13" l="1"/>
  <c r="P151" i="16" l="1"/>
  <c r="O151" i="16"/>
  <c r="N151" i="16"/>
  <c r="M151" i="16"/>
  <c r="L151" i="16"/>
  <c r="K151" i="16"/>
  <c r="J151" i="16"/>
  <c r="I151" i="16"/>
  <c r="H151" i="16"/>
  <c r="G151" i="16"/>
  <c r="F151" i="16"/>
  <c r="Q1" i="16"/>
  <c r="B3" i="13" l="1"/>
  <c r="C3" i="13" s="1"/>
  <c r="D3" i="13" s="1"/>
  <c r="P10" i="9" l="1"/>
  <c r="P9" i="9"/>
  <c r="P8" i="9"/>
  <c r="P7" i="9"/>
  <c r="P6" i="9"/>
  <c r="P5" i="9"/>
  <c r="P4" i="9"/>
  <c r="P3" i="9"/>
  <c r="P2" i="9"/>
  <c r="O2" i="9" l="1"/>
  <c r="Q2" i="9" s="1"/>
  <c r="O3" i="9"/>
  <c r="Q3" i="9" s="1"/>
  <c r="O4" i="9"/>
  <c r="Q4" i="9" s="1"/>
  <c r="O5" i="9"/>
  <c r="Q5" i="9" s="1"/>
  <c r="O6" i="9"/>
  <c r="Q6" i="9" s="1"/>
  <c r="O7" i="9"/>
  <c r="Q7" i="9" s="1"/>
  <c r="O8" i="9"/>
  <c r="Q8" i="9" s="1"/>
  <c r="O9" i="9"/>
  <c r="Q9" i="9" s="1"/>
  <c r="O1" i="9"/>
  <c r="F10" i="9"/>
  <c r="O10" i="9" s="1"/>
  <c r="Q1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Phillip Beardmore</author>
  </authors>
  <commentList>
    <comment ref="B11" authorId="0" shapeId="0" xr:uid="{9A264381-41F7-4041-AA45-C002254226F3}">
      <text>
        <r>
          <rPr>
            <b/>
            <sz val="9"/>
            <color indexed="81"/>
            <rFont val="Tahoma"/>
            <family val="2"/>
          </rPr>
          <t>Phillip Beardmore:</t>
        </r>
        <r>
          <rPr>
            <sz val="9"/>
            <color indexed="81"/>
            <rFont val="Tahoma"/>
            <family val="2"/>
          </rPr>
          <t xml:space="preserve">
2.3 kms north-east of Kawerau in the eastern Bay of Plenty.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blair</author>
    <author>Phillip Beardmore</author>
  </authors>
  <commentList>
    <comment ref="P1" authorId="0" shapeId="0" xr:uid="{92AEA348-95CC-4C7F-935F-94315CBD5225}">
      <text>
        <r>
          <rPr>
            <b/>
            <sz val="9"/>
            <color indexed="81"/>
            <rFont val="Tahoma"/>
            <family val="2"/>
          </rPr>
          <t>blair:</t>
        </r>
        <r>
          <rPr>
            <sz val="9"/>
            <color indexed="81"/>
            <rFont val="Tahoma"/>
            <family val="2"/>
          </rPr>
          <t xml:space="preserve">
From Concept file</t>
        </r>
      </text>
    </comment>
    <comment ref="E2" authorId="1" shapeId="0" xr:uid="{8ABC0DCD-BCCF-431C-983D-689FCF417517}">
      <text>
        <r>
          <rPr>
            <b/>
            <sz val="9"/>
            <color indexed="81"/>
            <rFont val="Tahoma"/>
            <family val="2"/>
          </rPr>
          <t>Phillip Beardmore:</t>
        </r>
        <r>
          <rPr>
            <sz val="9"/>
            <color indexed="81"/>
            <rFont val="Tahoma"/>
            <family val="2"/>
          </rPr>
          <t xml:space="preserve">
Orion's 2018-28 AMP</t>
        </r>
      </text>
    </comment>
    <comment ref="E3" authorId="1" shapeId="0" xr:uid="{F9052C7F-E4C2-4EFB-B5D4-05C4AC99AAEF}">
      <text>
        <r>
          <rPr>
            <b/>
            <sz val="9"/>
            <color indexed="81"/>
            <rFont val="Tahoma"/>
            <family val="2"/>
          </rPr>
          <t>Phillip Beardmore:</t>
        </r>
        <r>
          <rPr>
            <sz val="9"/>
            <color indexed="81"/>
            <rFont val="Tahoma"/>
            <family val="2"/>
          </rPr>
          <t xml:space="preserve">
Pioneer Generation website</t>
        </r>
      </text>
    </comment>
    <comment ref="A5" authorId="1" shapeId="0" xr:uid="{87FC16B2-7246-4C8E-AFA2-8726B9EBD882}">
      <text>
        <r>
          <rPr>
            <b/>
            <sz val="9"/>
            <color indexed="81"/>
            <rFont val="Tahoma"/>
            <family val="2"/>
          </rPr>
          <t>Phillip Beardmore:</t>
        </r>
        <r>
          <rPr>
            <sz val="9"/>
            <color indexed="81"/>
            <rFont val="Tahoma"/>
            <family val="2"/>
          </rPr>
          <t xml:space="preserve">
2.3 kms north-east of Kawerau in the eastern Bay of Plenty.</t>
        </r>
      </text>
    </comment>
    <comment ref="E6" authorId="1" shapeId="0" xr:uid="{AF58500F-9E3C-4B16-B898-427822A3974A}">
      <text>
        <r>
          <rPr>
            <b/>
            <sz val="9"/>
            <color indexed="81"/>
            <rFont val="Tahoma"/>
            <family val="2"/>
          </rPr>
          <t>Phillip Beardmore:</t>
        </r>
        <r>
          <rPr>
            <sz val="9"/>
            <color indexed="81"/>
            <rFont val="Tahoma"/>
            <family val="2"/>
          </rPr>
          <t xml:space="preserve">
Pioneer Generation website</t>
        </r>
      </text>
    </comment>
    <comment ref="E7" authorId="1" shapeId="0" xr:uid="{0F652634-3BE4-456E-B9F2-391A3BB5B4BC}">
      <text>
        <r>
          <rPr>
            <b/>
            <sz val="9"/>
            <color indexed="81"/>
            <rFont val="Tahoma"/>
            <family val="2"/>
          </rPr>
          <t>Phillip Beardmore:</t>
        </r>
        <r>
          <rPr>
            <sz val="9"/>
            <color indexed="81"/>
            <rFont val="Tahoma"/>
            <family val="2"/>
          </rPr>
          <t xml:space="preserve">
Ngawha generation expansion website</t>
        </r>
      </text>
    </comment>
    <comment ref="P7" authorId="0" shapeId="0" xr:uid="{35E35419-A2EE-4113-9038-253CD53E1C56}">
      <text>
        <r>
          <rPr>
            <b/>
            <sz val="9"/>
            <color indexed="81"/>
            <rFont val="Tahoma"/>
            <family val="2"/>
          </rPr>
          <t>blair:</t>
        </r>
        <r>
          <rPr>
            <sz val="9"/>
            <color indexed="81"/>
            <rFont val="Tahoma"/>
            <family val="2"/>
          </rPr>
          <t xml:space="preserve">
This is net of existing DG</t>
        </r>
      </text>
    </comment>
    <comment ref="E8" authorId="1" shapeId="0" xr:uid="{741D4B7E-1E48-45DD-AF76-117F5023189A}">
      <text>
        <r>
          <rPr>
            <b/>
            <sz val="9"/>
            <color indexed="81"/>
            <rFont val="Tahoma"/>
            <family val="2"/>
          </rPr>
          <t>Phillip Beardmore:</t>
        </r>
        <r>
          <rPr>
            <sz val="9"/>
            <color indexed="81"/>
            <rFont val="Tahoma"/>
            <family val="2"/>
          </rPr>
          <t xml:space="preserve">
Ngawha generation expansion website</t>
        </r>
      </text>
    </comment>
    <comment ref="A10" authorId="1" shapeId="0" xr:uid="{3D30D392-6E15-4569-A33F-D72DA030FA16}">
      <text>
        <r>
          <rPr>
            <b/>
            <sz val="9"/>
            <color indexed="81"/>
            <rFont val="Tahoma"/>
            <family val="2"/>
          </rPr>
          <t>Phillip Beardmore:</t>
        </r>
        <r>
          <rPr>
            <sz val="9"/>
            <color indexed="81"/>
            <rFont val="Tahoma"/>
            <family val="2"/>
          </rPr>
          <t xml:space="preserve">
10 kilometres south of Taharoa in the Waitomo District.</t>
        </r>
      </text>
    </comment>
    <comment ref="E10" authorId="1" shapeId="0" xr:uid="{83596828-40FE-40A5-8384-1D11751B0B80}">
      <text>
        <r>
          <rPr>
            <b/>
            <sz val="9"/>
            <color indexed="81"/>
            <rFont val="Tahoma"/>
            <family val="2"/>
          </rPr>
          <t>Phillip Beardmore:</t>
        </r>
        <r>
          <rPr>
            <sz val="9"/>
            <color indexed="81"/>
            <rFont val="Tahoma"/>
            <family val="2"/>
          </rPr>
          <t xml:space="preserve">
http://www.ventusenergy.co.nz/about-us.html</t>
        </r>
      </text>
    </comment>
    <comment ref="F10" authorId="0" shapeId="0" xr:uid="{E204F3E2-68D8-405C-BCC3-89128767BEC6}">
      <text>
        <r>
          <rPr>
            <b/>
            <sz val="9"/>
            <color indexed="81"/>
            <rFont val="Tahoma"/>
            <family val="2"/>
          </rPr>
          <t>blair:</t>
        </r>
        <r>
          <rPr>
            <sz val="9"/>
            <color indexed="81"/>
            <rFont val="Tahoma"/>
            <family val="2"/>
          </rPr>
          <t xml:space="preserve">
Calculated as 3 x MW capacity - as per typical measure of other wind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Phillip Beardmore</author>
  </authors>
  <commentList>
    <comment ref="B5" authorId="0" shapeId="0" xr:uid="{6CD8A23B-5146-4264-A399-BF8BA84282B4}">
      <text>
        <r>
          <rPr>
            <b/>
            <sz val="9"/>
            <color indexed="8"/>
            <rFont val="Tahoma"/>
            <family val="2"/>
          </rPr>
          <t>Phillip Beardmore:</t>
        </r>
        <r>
          <rPr>
            <sz val="9"/>
            <color indexed="8"/>
            <rFont val="Tahoma"/>
            <family val="2"/>
          </rPr>
          <t xml:space="preserve">
</t>
        </r>
        <r>
          <rPr>
            <sz val="9"/>
            <color indexed="8"/>
            <rFont val="Tahoma"/>
            <family val="2"/>
          </rPr>
          <t>2.3 kms north-east of Kawerau in the eastern Bay of Plenty.</t>
        </r>
      </text>
    </comment>
    <comment ref="B12" authorId="0" shapeId="0" xr:uid="{CFD93377-4A32-498A-9A80-DB3CBE7A89A8}">
      <text>
        <r>
          <rPr>
            <b/>
            <sz val="9"/>
            <color indexed="8"/>
            <rFont val="Tahoma"/>
            <family val="2"/>
          </rPr>
          <t>Phillip Beardmore:</t>
        </r>
        <r>
          <rPr>
            <sz val="9"/>
            <color indexed="8"/>
            <rFont val="Tahoma"/>
            <family val="2"/>
          </rPr>
          <t xml:space="preserve">
</t>
        </r>
        <r>
          <rPr>
            <sz val="9"/>
            <color indexed="8"/>
            <rFont val="Tahoma"/>
            <family val="2"/>
          </rPr>
          <t>10 kilometres south of Taharoa in the Waitomo District.</t>
        </r>
      </text>
    </comment>
    <comment ref="B13" authorId="0" shapeId="0" xr:uid="{51349717-BC94-46A1-A386-AA6D6419DB92}">
      <text>
        <r>
          <rPr>
            <b/>
            <sz val="9"/>
            <color indexed="81"/>
            <rFont val="Tahoma"/>
            <family val="2"/>
          </rPr>
          <t>Phillip Beardmore:</t>
        </r>
        <r>
          <rPr>
            <sz val="9"/>
            <color indexed="81"/>
            <rFont val="Tahoma"/>
            <family val="2"/>
          </rPr>
          <t xml:space="preserve">
Near Dobson township, approx 10 km east of Greymouth.</t>
        </r>
      </text>
    </comment>
    <comment ref="B14" authorId="0" shapeId="0" xr:uid="{A97BEA2F-EB8C-4B0D-B477-ED6B2E3C00BF}">
      <text>
        <r>
          <rPr>
            <b/>
            <sz val="9"/>
            <color indexed="8"/>
            <rFont val="Tahoma"/>
            <family val="2"/>
          </rPr>
          <t>Phillip Beardmore:</t>
        </r>
        <r>
          <rPr>
            <sz val="9"/>
            <color indexed="8"/>
            <rFont val="Tahoma"/>
            <family val="2"/>
          </rPr>
          <t xml:space="preserve">
</t>
        </r>
        <r>
          <rPr>
            <sz val="9"/>
            <color indexed="8"/>
            <rFont val="Tahoma"/>
            <family val="2"/>
          </rPr>
          <t>Approximately 20 kms east of Eketahuna and Pahiatua, and 20 kms northeast of Masterton.</t>
        </r>
      </text>
    </comment>
    <comment ref="B15" authorId="0" shapeId="0" xr:uid="{9088BF04-5A7C-4F26-A492-FE336A9D73FE}">
      <text>
        <r>
          <rPr>
            <b/>
            <sz val="9"/>
            <color indexed="8"/>
            <rFont val="Tahoma"/>
            <family val="2"/>
          </rPr>
          <t>Phillip Beardmore:</t>
        </r>
        <r>
          <rPr>
            <sz val="9"/>
            <color indexed="8"/>
            <rFont val="Tahoma"/>
            <family val="2"/>
          </rPr>
          <t xml:space="preserve">
</t>
        </r>
        <r>
          <rPr>
            <sz val="9"/>
            <color indexed="8"/>
            <rFont val="Tahoma"/>
            <family val="2"/>
          </rPr>
          <t>Approximately 20 kms east of Eketahuna and Pahiatua, and 20 kms northeast of Masterton.</t>
        </r>
      </text>
    </comment>
    <comment ref="B16" authorId="0" shapeId="0" xr:uid="{AA1E9417-E1BF-456C-9E86-CF12BB96384A}">
      <text>
        <r>
          <rPr>
            <b/>
            <sz val="9"/>
            <color indexed="8"/>
            <rFont val="Tahoma"/>
            <family val="2"/>
          </rPr>
          <t>Phillip Beardmore:</t>
        </r>
        <r>
          <rPr>
            <sz val="9"/>
            <color indexed="8"/>
            <rFont val="Tahoma"/>
            <family val="2"/>
          </rPr>
          <t xml:space="preserve">
</t>
        </r>
        <r>
          <rPr>
            <sz val="9"/>
            <color indexed="8"/>
            <rFont val="Tahoma"/>
            <family val="2"/>
          </rPr>
          <t>Approximately 20 kms east of Eketahuna and Pahiatua, and 20 kms northeast of Masterton.</t>
        </r>
      </text>
    </comment>
    <comment ref="B17" authorId="0" shapeId="0" xr:uid="{D6901E31-4150-4F6D-95DD-3C85DF3007DA}">
      <text>
        <r>
          <rPr>
            <b/>
            <sz val="9"/>
            <color indexed="8"/>
            <rFont val="Tahoma"/>
            <family val="2"/>
          </rPr>
          <t>Phillip Beardmore:</t>
        </r>
        <r>
          <rPr>
            <sz val="9"/>
            <color indexed="8"/>
            <rFont val="Tahoma"/>
            <family val="2"/>
          </rPr>
          <t xml:space="preserve">
</t>
        </r>
        <r>
          <rPr>
            <sz val="9"/>
            <color indexed="8"/>
            <rFont val="Tahoma"/>
            <family val="2"/>
          </rPr>
          <t>Maungaharuru Range near Te Pohue, west of Napier.</t>
        </r>
      </text>
    </comment>
    <comment ref="B18" authorId="0" shapeId="0" xr:uid="{2FF72F8D-8694-4622-9AC9-58E4C39CD864}">
      <text>
        <r>
          <rPr>
            <b/>
            <sz val="9"/>
            <color indexed="8"/>
            <rFont val="Tahoma"/>
            <family val="2"/>
          </rPr>
          <t>Phillip Beardmore:</t>
        </r>
        <r>
          <rPr>
            <sz val="9"/>
            <color indexed="8"/>
            <rFont val="Tahoma"/>
            <family val="2"/>
          </rPr>
          <t xml:space="preserve">
</t>
        </r>
        <r>
          <rPr>
            <sz val="9"/>
            <color indexed="8"/>
            <rFont val="Tahoma"/>
            <family val="2"/>
          </rPr>
          <t>15 kilometres southeast of Gore in Southland.</t>
        </r>
      </text>
    </comment>
    <comment ref="B20" authorId="0" shapeId="0" xr:uid="{C32E89C5-090E-4701-B77D-F2E032302CCF}">
      <text>
        <r>
          <rPr>
            <b/>
            <sz val="9"/>
            <color indexed="8"/>
            <rFont val="Tahoma"/>
            <family val="2"/>
          </rPr>
          <t>Phillip Beardmore:</t>
        </r>
        <r>
          <rPr>
            <sz val="9"/>
            <color indexed="8"/>
            <rFont val="Tahoma"/>
            <family val="2"/>
          </rPr>
          <t xml:space="preserve">
</t>
        </r>
        <r>
          <rPr>
            <sz val="9"/>
            <color indexed="8"/>
            <rFont val="Tahoma"/>
            <family val="2"/>
          </rPr>
          <t>7km north of Lake Mahinerangi and 50km west of Dunedin.</t>
        </r>
      </text>
    </comment>
    <comment ref="B21" authorId="0" shapeId="0" xr:uid="{2A5D1FDF-2C36-49B6-A974-F18F8B0F081F}">
      <text>
        <r>
          <rPr>
            <b/>
            <sz val="9"/>
            <color indexed="8"/>
            <rFont val="Tahoma"/>
            <family val="2"/>
          </rPr>
          <t>Phillip Beardmore:</t>
        </r>
        <r>
          <rPr>
            <sz val="9"/>
            <color indexed="8"/>
            <rFont val="Tahoma"/>
            <family val="2"/>
          </rPr>
          <t xml:space="preserve">
</t>
        </r>
        <r>
          <rPr>
            <sz val="9"/>
            <color indexed="8"/>
            <rFont val="Tahoma"/>
            <family val="2"/>
          </rPr>
          <t>Approx 6 kms east of Waipara in North Canterbury.</t>
        </r>
      </text>
    </comment>
    <comment ref="B22" authorId="0" shapeId="0" xr:uid="{00DA878C-DB7E-4CEC-AD19-05F13DC49CB4}">
      <text>
        <r>
          <rPr>
            <b/>
            <sz val="9"/>
            <color indexed="8"/>
            <rFont val="Tahoma"/>
            <family val="2"/>
          </rPr>
          <t>Phillip Beardmore:</t>
        </r>
        <r>
          <rPr>
            <sz val="9"/>
            <color indexed="8"/>
            <rFont val="Tahoma"/>
            <family val="2"/>
          </rPr>
          <t xml:space="preserve">
</t>
        </r>
        <r>
          <rPr>
            <sz val="9"/>
            <color indexed="8"/>
            <rFont val="Tahoma"/>
            <family val="2"/>
          </rPr>
          <t>Located between Waiouru and Taihape.</t>
        </r>
      </text>
    </comment>
    <comment ref="B23" authorId="0" shapeId="0" xr:uid="{B3E76496-E03A-4A98-8E8F-BE0AC456EDFE}">
      <text>
        <r>
          <rPr>
            <b/>
            <sz val="9"/>
            <color indexed="8"/>
            <rFont val="Tahoma"/>
            <family val="2"/>
          </rPr>
          <t>Phillip Beardmore:</t>
        </r>
        <r>
          <rPr>
            <sz val="9"/>
            <color indexed="8"/>
            <rFont val="Tahoma"/>
            <family val="2"/>
          </rPr>
          <t xml:space="preserve">
</t>
        </r>
        <r>
          <rPr>
            <sz val="9"/>
            <color indexed="8"/>
            <rFont val="Tahoma"/>
            <family val="2"/>
          </rPr>
          <t>40km south of Dannevirke.</t>
        </r>
      </text>
    </comment>
    <comment ref="B27" authorId="0" shapeId="0" xr:uid="{2F9FF67D-BA72-49A5-A148-DF8730E05EBA}">
      <text>
        <r>
          <rPr>
            <b/>
            <sz val="9"/>
            <color indexed="8"/>
            <rFont val="Tahoma"/>
            <family val="2"/>
          </rPr>
          <t>Phillip Beardmore:</t>
        </r>
        <r>
          <rPr>
            <sz val="9"/>
            <color indexed="8"/>
            <rFont val="Tahoma"/>
            <family val="2"/>
          </rPr>
          <t xml:space="preserve">
</t>
        </r>
        <r>
          <rPr>
            <sz val="9"/>
            <color indexed="8"/>
            <rFont val="Tahoma"/>
            <family val="2"/>
          </rPr>
          <t>Approx 35 kms northwest of Napier Airport.</t>
        </r>
      </text>
    </comment>
    <comment ref="B28" authorId="0" shapeId="0" xr:uid="{7EC593D6-2513-445F-B65D-92CD90AAB59B}">
      <text>
        <r>
          <rPr>
            <b/>
            <sz val="9"/>
            <color indexed="8"/>
            <rFont val="Tahoma"/>
            <family val="2"/>
          </rPr>
          <t>Phillip Beardmore:</t>
        </r>
        <r>
          <rPr>
            <sz val="9"/>
            <color indexed="8"/>
            <rFont val="Tahoma"/>
            <family val="2"/>
          </rPr>
          <t xml:space="preserve">
</t>
        </r>
        <r>
          <rPr>
            <sz val="9"/>
            <color indexed="8"/>
            <rFont val="Tahoma"/>
            <family val="2"/>
          </rPr>
          <t>Approx 10 kms south-east of Palmerston North, primarily along a 14 km ridge in the northern Tararua Ranges.</t>
        </r>
      </text>
    </comment>
    <comment ref="B31" authorId="0" shapeId="0" xr:uid="{1CBC10C4-7975-40F3-949C-9722FC7F9220}">
      <text>
        <r>
          <rPr>
            <b/>
            <sz val="9"/>
            <color indexed="8"/>
            <rFont val="Tahoma"/>
            <family val="2"/>
          </rPr>
          <t>Phillip Beardmore:</t>
        </r>
        <r>
          <rPr>
            <sz val="9"/>
            <color indexed="8"/>
            <rFont val="Tahoma"/>
            <family val="2"/>
          </rPr>
          <t xml:space="preserve">
</t>
        </r>
        <r>
          <rPr>
            <sz val="9"/>
            <color indexed="8"/>
            <rFont val="Tahoma"/>
            <family val="2"/>
          </rPr>
          <t>In the Puketoi Range, near Dannevirke.</t>
        </r>
      </text>
    </comment>
    <comment ref="B32" authorId="0" shapeId="0" xr:uid="{E61F60BF-E7A0-4F69-8146-2113874AF878}">
      <text>
        <r>
          <rPr>
            <b/>
            <sz val="9"/>
            <color indexed="8"/>
            <rFont val="Tahoma"/>
            <family val="2"/>
          </rPr>
          <t>Phillip Beardmore:</t>
        </r>
        <r>
          <rPr>
            <sz val="9"/>
            <color indexed="8"/>
            <rFont val="Tahoma"/>
            <family val="2"/>
          </rPr>
          <t xml:space="preserve">
</t>
        </r>
        <r>
          <rPr>
            <sz val="9"/>
            <color indexed="8"/>
            <rFont val="Tahoma"/>
            <family val="2"/>
          </rPr>
          <t>Between Patea and Waverley in South Taranaki. Includes 13 km 110 kV transmission line from the site to Transpower’s Waverley substation.</t>
        </r>
      </text>
    </comment>
    <comment ref="B33" authorId="0" shapeId="0" xr:uid="{A262AC85-6C0C-4095-8FA5-324220722BC1}">
      <text>
        <r>
          <rPr>
            <b/>
            <sz val="9"/>
            <color indexed="8"/>
            <rFont val="Tahoma"/>
            <family val="2"/>
          </rPr>
          <t>Phillip Beardmore:</t>
        </r>
        <r>
          <rPr>
            <sz val="9"/>
            <color indexed="8"/>
            <rFont val="Tahoma"/>
            <family val="2"/>
          </rPr>
          <t xml:space="preserve">
</t>
        </r>
        <r>
          <rPr>
            <sz val="9"/>
            <color indexed="8"/>
            <rFont val="Tahoma"/>
            <family val="2"/>
          </rPr>
          <t>On farmland at the northern end of the Kaimai Ranges.</t>
        </r>
      </text>
    </comment>
    <comment ref="B40" authorId="0" shapeId="0" xr:uid="{6D648767-9C5D-4F6B-94C3-AB1A80FD9B03}">
      <text>
        <r>
          <rPr>
            <b/>
            <sz val="9"/>
            <color indexed="8"/>
            <rFont val="Tahoma"/>
            <family val="2"/>
          </rPr>
          <t>Phillip Beardmore:</t>
        </r>
        <r>
          <rPr>
            <sz val="9"/>
            <color indexed="8"/>
            <rFont val="Tahoma"/>
            <family val="2"/>
          </rPr>
          <t xml:space="preserve">
</t>
        </r>
        <r>
          <rPr>
            <sz val="9"/>
            <color indexed="8"/>
            <rFont val="Tahoma"/>
            <family val="2"/>
          </rPr>
          <t>Near intersection of SH3/Junction Road and Mangorei Road, 7 km south of New Plymouth.</t>
        </r>
      </text>
    </comment>
    <comment ref="B43" authorId="0" shapeId="0" xr:uid="{B2072102-A0E2-4B2F-BC85-A114CA49A3C5}">
      <text>
        <r>
          <rPr>
            <b/>
            <sz val="9"/>
            <color indexed="8"/>
            <rFont val="Tahoma"/>
            <family val="2"/>
          </rPr>
          <t>Phillip Beardmore:</t>
        </r>
        <r>
          <rPr>
            <sz val="9"/>
            <color indexed="8"/>
            <rFont val="Tahoma"/>
            <family val="2"/>
          </rPr>
          <t xml:space="preserve">
</t>
        </r>
        <r>
          <rPr>
            <sz val="9"/>
            <color indexed="8"/>
            <rFont val="Tahoma"/>
            <family val="2"/>
          </rPr>
          <t>On the outskirts of Wellington.</t>
        </r>
      </text>
    </comment>
    <comment ref="B44" authorId="0" shapeId="0" xr:uid="{87D23265-930D-4CA1-B8E7-CC519D9BD0AC}">
      <text>
        <r>
          <rPr>
            <b/>
            <sz val="9"/>
            <color indexed="8"/>
            <rFont val="Tahoma"/>
            <family val="2"/>
          </rPr>
          <t>Phillip Beardmore:</t>
        </r>
        <r>
          <rPr>
            <sz val="9"/>
            <color indexed="8"/>
            <rFont val="Tahoma"/>
            <family val="2"/>
          </rPr>
          <t xml:space="preserve">
</t>
        </r>
        <r>
          <rPr>
            <sz val="9"/>
            <color indexed="8"/>
            <rFont val="Tahoma"/>
            <family val="2"/>
          </rPr>
          <t>Between Omihi and Greta Valley in North Canterbury.</t>
        </r>
      </text>
    </comment>
    <comment ref="B45" authorId="0" shapeId="0" xr:uid="{157F8CB2-D5E4-4245-8E22-5EF35FF6A384}">
      <text>
        <r>
          <rPr>
            <b/>
            <sz val="9"/>
            <color indexed="8"/>
            <rFont val="Tahoma"/>
            <family val="2"/>
          </rPr>
          <t>Phillip Beardmore:</t>
        </r>
        <r>
          <rPr>
            <sz val="9"/>
            <color indexed="8"/>
            <rFont val="Tahoma"/>
            <family val="2"/>
          </rPr>
          <t xml:space="preserve">
</t>
        </r>
        <r>
          <rPr>
            <sz val="9"/>
            <color indexed="8"/>
            <rFont val="Tahoma"/>
            <family val="2"/>
          </rPr>
          <t>Located on the Awhitu Peninsula near Waiuku on the west coast south of Auckland.</t>
        </r>
      </text>
    </comment>
    <comment ref="B51" authorId="0" shapeId="0" xr:uid="{21292D56-4E75-4ADB-99C8-64C8A1B7629D}">
      <text>
        <r>
          <rPr>
            <b/>
            <sz val="9"/>
            <color indexed="8"/>
            <rFont val="Tahoma"/>
            <family val="2"/>
          </rPr>
          <t>Phillip Beardmore:</t>
        </r>
        <r>
          <rPr>
            <sz val="9"/>
            <color indexed="8"/>
            <rFont val="Tahoma"/>
            <family val="2"/>
          </rPr>
          <t xml:space="preserve">
</t>
        </r>
        <r>
          <rPr>
            <sz val="9"/>
            <color indexed="8"/>
            <rFont val="Tahoma"/>
            <family val="2"/>
          </rPr>
          <t>Near Kawhia.</t>
        </r>
      </text>
    </comment>
    <comment ref="B52" authorId="0" shapeId="0" xr:uid="{EEFF27C0-73D8-4ACF-A5A3-87A2A85138D1}">
      <text>
        <r>
          <rPr>
            <b/>
            <sz val="9"/>
            <color indexed="8"/>
            <rFont val="Tahoma"/>
            <family val="2"/>
          </rPr>
          <t>Phillip Beardmore:</t>
        </r>
        <r>
          <rPr>
            <sz val="9"/>
            <color indexed="8"/>
            <rFont val="Tahoma"/>
            <family val="2"/>
          </rPr>
          <t xml:space="preserve">
</t>
        </r>
        <r>
          <rPr>
            <sz val="9"/>
            <color indexed="8"/>
            <rFont val="Tahoma"/>
            <family val="2"/>
          </rPr>
          <t>North Canterbury.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Phillip Beardmore</author>
  </authors>
  <commentList>
    <comment ref="A2" authorId="0" shapeId="0" xr:uid="{00000000-0006-0000-0500-000001000000}">
      <text>
        <r>
          <rPr>
            <b/>
            <sz val="9"/>
            <color indexed="81"/>
            <rFont val="Tahoma"/>
            <family val="2"/>
          </rPr>
          <t>Phillip Beardmore:</t>
        </r>
        <r>
          <rPr>
            <sz val="9"/>
            <color indexed="81"/>
            <rFont val="Tahoma"/>
            <family val="2"/>
          </rPr>
          <t xml:space="preserve">
Located on the Awhitu Peninsula near Waiuku on the west coast south of Auckland.</t>
        </r>
      </text>
    </comment>
    <comment ref="E2" authorId="0" shapeId="0" xr:uid="{00000000-0006-0000-0500-000002000000}">
      <text>
        <r>
          <rPr>
            <b/>
            <sz val="9"/>
            <color indexed="81"/>
            <rFont val="Tahoma"/>
            <family val="2"/>
          </rPr>
          <t>Phillip Beardmore:</t>
        </r>
        <r>
          <rPr>
            <sz val="9"/>
            <color indexed="81"/>
            <rFont val="Tahoma"/>
            <family val="2"/>
          </rPr>
          <t xml:space="preserve">
http://www.windenergy.org.nz/awhitu</t>
        </r>
      </text>
    </comment>
    <comment ref="E3" authorId="0" shapeId="0" xr:uid="{00000000-0006-0000-0500-000003000000}">
      <text>
        <r>
          <rPr>
            <b/>
            <sz val="9"/>
            <color indexed="81"/>
            <rFont val="Tahoma"/>
            <family val="2"/>
          </rPr>
          <t>Phillip Beardmore:</t>
        </r>
        <r>
          <rPr>
            <sz val="9"/>
            <color indexed="81"/>
            <rFont val="Tahoma"/>
            <family val="2"/>
          </rPr>
          <t xml:space="preserve">
Orion's 2018-28 AMP</t>
        </r>
      </text>
    </comment>
    <comment ref="E4" authorId="0" shapeId="0" xr:uid="{00000000-0006-0000-0500-000004000000}">
      <text>
        <r>
          <rPr>
            <b/>
            <sz val="9"/>
            <color indexed="81"/>
            <rFont val="Tahoma"/>
            <family val="2"/>
          </rPr>
          <t>Phillip Beardmore:</t>
        </r>
        <r>
          <rPr>
            <sz val="9"/>
            <color indexed="81"/>
            <rFont val="Tahoma"/>
            <family val="2"/>
          </rPr>
          <t xml:space="preserve">
Orion's 2018-28 AMP</t>
        </r>
      </text>
    </comment>
    <comment ref="E5" authorId="0" shapeId="0" xr:uid="{00000000-0006-0000-0500-000005000000}">
      <text>
        <r>
          <rPr>
            <b/>
            <sz val="9"/>
            <color indexed="81"/>
            <rFont val="Tahoma"/>
            <family val="2"/>
          </rPr>
          <t>Phillip Beardmore:</t>
        </r>
        <r>
          <rPr>
            <sz val="9"/>
            <color indexed="81"/>
            <rFont val="Tahoma"/>
            <family val="2"/>
          </rPr>
          <t xml:space="preserve">
Pioneer Generation website</t>
        </r>
      </text>
    </comment>
    <comment ref="A7" authorId="0" shapeId="0" xr:uid="{00000000-0006-0000-0500-000006000000}">
      <text>
        <r>
          <rPr>
            <b/>
            <sz val="9"/>
            <color indexed="81"/>
            <rFont val="Tahoma"/>
            <family val="2"/>
          </rPr>
          <t>Phillip Beardmore:</t>
        </r>
        <r>
          <rPr>
            <sz val="9"/>
            <color indexed="81"/>
            <rFont val="Tahoma"/>
            <family val="2"/>
          </rPr>
          <t xml:space="preserve">
Between Omihi and Greta Valley in North Canterbury.</t>
        </r>
      </text>
    </comment>
    <comment ref="E7" authorId="0" shapeId="0" xr:uid="{00000000-0006-0000-0500-000007000000}">
      <text>
        <r>
          <rPr>
            <b/>
            <sz val="9"/>
            <color indexed="81"/>
            <rFont val="Tahoma"/>
            <family val="2"/>
          </rPr>
          <t>Phillip Beardmore:</t>
        </r>
        <r>
          <rPr>
            <sz val="9"/>
            <color indexed="81"/>
            <rFont val="Tahoma"/>
            <family val="2"/>
          </rPr>
          <t xml:space="preserve">
https://www.meridianenergy.co.nz/about-us/our-power-stations/future-projects?redirectfrom=%2Fabout-us%2Four-power-stations%2Ffuture-projects%2Fconsented-sites%2Fhurunui-wind-project</t>
        </r>
      </text>
    </comment>
    <comment ref="E8" authorId="0" shapeId="0" xr:uid="{00000000-0006-0000-0500-000008000000}">
      <text>
        <r>
          <rPr>
            <b/>
            <sz val="9"/>
            <color indexed="81"/>
            <rFont val="Tahoma"/>
            <family val="2"/>
          </rPr>
          <t>Phillip Beardmore:</t>
        </r>
        <r>
          <rPr>
            <sz val="9"/>
            <color indexed="81"/>
            <rFont val="Tahoma"/>
            <family val="2"/>
          </rPr>
          <t xml:space="preserve">
Refer to NZ Herald article "Plug pulled on tidal turbine projects", dated 6 Nov 2013.</t>
        </r>
      </text>
    </comment>
    <comment ref="E9" authorId="0" shapeId="0" xr:uid="{00000000-0006-0000-0500-000009000000}">
      <text>
        <r>
          <rPr>
            <b/>
            <sz val="9"/>
            <color indexed="81"/>
            <rFont val="Tahoma"/>
            <family val="2"/>
          </rPr>
          <t>Phillip Beardmore:</t>
        </r>
        <r>
          <rPr>
            <sz val="9"/>
            <color indexed="81"/>
            <rFont val="Tahoma"/>
            <family val="2"/>
          </rPr>
          <t xml:space="preserve">
Refer to NZ Herald article "Plug pulled on tidal turbine projects", dated 6 Nov 2013.</t>
        </r>
      </text>
    </comment>
    <comment ref="E10" authorId="0" shapeId="0" xr:uid="{00000000-0006-0000-0500-00000A000000}">
      <text>
        <r>
          <rPr>
            <b/>
            <sz val="9"/>
            <color indexed="81"/>
            <rFont val="Tahoma"/>
            <family val="2"/>
          </rPr>
          <t>Phillip Beardmore:</t>
        </r>
        <r>
          <rPr>
            <sz val="9"/>
            <color indexed="81"/>
            <rFont val="Tahoma"/>
            <family val="2"/>
          </rPr>
          <t xml:space="preserve">
Refer to NZ Herald article "Plug pulled on tidal turbine projects", dated 6 Nov 2013.</t>
        </r>
      </text>
    </comment>
    <comment ref="E11" authorId="0" shapeId="0" xr:uid="{00000000-0006-0000-0500-00000B000000}">
      <text>
        <r>
          <rPr>
            <b/>
            <sz val="9"/>
            <color indexed="81"/>
            <rFont val="Tahoma"/>
            <family val="2"/>
          </rPr>
          <t>Phillip Beardmore:</t>
        </r>
        <r>
          <rPr>
            <sz val="9"/>
            <color indexed="81"/>
            <rFont val="Tahoma"/>
            <family val="2"/>
          </rPr>
          <t xml:space="preserve">
Refer to NZ Herald article "Plug pulled on tidal turbine projects", dated 6 Nov 2013.</t>
        </r>
      </text>
    </comment>
    <comment ref="E12" authorId="0" shapeId="0" xr:uid="{00000000-0006-0000-0500-00000C000000}">
      <text>
        <r>
          <rPr>
            <b/>
            <sz val="9"/>
            <color indexed="81"/>
            <rFont val="Tahoma"/>
            <family val="2"/>
          </rPr>
          <t>Phillip Beardmore:</t>
        </r>
        <r>
          <rPr>
            <sz val="9"/>
            <color indexed="81"/>
            <rFont val="Tahoma"/>
            <family val="2"/>
          </rPr>
          <t xml:space="preserve">
Refer to NZ Herald article "Plug pulled on tidal turbine projects", dated 6 Nov 2013.</t>
        </r>
      </text>
    </comment>
    <comment ref="A13" authorId="0" shapeId="0" xr:uid="{00000000-0006-0000-0500-00000D000000}">
      <text>
        <r>
          <rPr>
            <b/>
            <sz val="9"/>
            <color indexed="81"/>
            <rFont val="Tahoma"/>
            <family val="2"/>
          </rPr>
          <t>Phillip Beardmore:</t>
        </r>
        <r>
          <rPr>
            <sz val="9"/>
            <color indexed="81"/>
            <rFont val="Tahoma"/>
            <family val="2"/>
          </rPr>
          <t xml:space="preserve">
2.3 kms north-east of Kawerau in the eastern Bay of Plenty.</t>
        </r>
      </text>
    </comment>
    <comment ref="A14" authorId="0" shapeId="0" xr:uid="{00000000-0006-0000-0500-00000E000000}">
      <text>
        <r>
          <rPr>
            <b/>
            <sz val="9"/>
            <color indexed="81"/>
            <rFont val="Tahoma"/>
            <family val="2"/>
          </rPr>
          <t>Phillip Beardmore:</t>
        </r>
        <r>
          <rPr>
            <sz val="9"/>
            <color indexed="81"/>
            <rFont val="Tahoma"/>
            <family val="2"/>
          </rPr>
          <t xml:space="preserve">
On the outskirts of Wellington, between Zealandia and the south coast.</t>
        </r>
      </text>
    </comment>
    <comment ref="E14" authorId="0" shapeId="0" xr:uid="{00000000-0006-0000-0500-00000F000000}">
      <text>
        <r>
          <rPr>
            <b/>
            <sz val="9"/>
            <color indexed="81"/>
            <rFont val="Tahoma"/>
            <family val="2"/>
          </rPr>
          <t>Phillip Beardmore:</t>
        </r>
        <r>
          <rPr>
            <sz val="9"/>
            <color indexed="81"/>
            <rFont val="Tahoma"/>
            <family val="2"/>
          </rPr>
          <t xml:space="preserve">
http://www.windenergy.org.nz/long-gully</t>
        </r>
      </text>
    </comment>
    <comment ref="E15" authorId="0" shapeId="0" xr:uid="{00000000-0006-0000-0500-000010000000}">
      <text>
        <r>
          <rPr>
            <b/>
            <sz val="9"/>
            <color indexed="81"/>
            <rFont val="Tahoma"/>
            <family val="2"/>
          </rPr>
          <t>Phillip Beardmore:</t>
        </r>
        <r>
          <rPr>
            <sz val="9"/>
            <color indexed="81"/>
            <rFont val="Tahoma"/>
            <family val="2"/>
          </rPr>
          <t xml:space="preserve">
Pioneer Generation website</t>
        </r>
      </text>
    </comment>
    <comment ref="E16" authorId="0" shapeId="0" xr:uid="{00000000-0006-0000-0500-000011000000}">
      <text>
        <r>
          <rPr>
            <b/>
            <sz val="9"/>
            <color indexed="81"/>
            <rFont val="Tahoma"/>
            <family val="2"/>
          </rPr>
          <t>Phillip Beardmore:</t>
        </r>
        <r>
          <rPr>
            <sz val="9"/>
            <color indexed="81"/>
            <rFont val="Tahoma"/>
            <family val="2"/>
          </rPr>
          <t xml:space="preserve">
Ngawha generation expansion website</t>
        </r>
      </text>
    </comment>
    <comment ref="E17" authorId="0" shapeId="0" xr:uid="{00000000-0006-0000-0500-000012000000}">
      <text>
        <r>
          <rPr>
            <b/>
            <sz val="9"/>
            <color indexed="81"/>
            <rFont val="Tahoma"/>
            <family val="2"/>
          </rPr>
          <t>Phillip Beardmore:</t>
        </r>
        <r>
          <rPr>
            <sz val="9"/>
            <color indexed="81"/>
            <rFont val="Tahoma"/>
            <family val="2"/>
          </rPr>
          <t xml:space="preserve">
Ngawha generation expansion website</t>
        </r>
      </text>
    </comment>
    <comment ref="A19" authorId="0" shapeId="0" xr:uid="{00000000-0006-0000-0500-000013000000}">
      <text>
        <r>
          <rPr>
            <b/>
            <sz val="9"/>
            <color indexed="8"/>
            <rFont val="Tahoma"/>
            <family val="2"/>
          </rPr>
          <t>Phillip Beardmore:</t>
        </r>
        <r>
          <rPr>
            <sz val="9"/>
            <color indexed="8"/>
            <rFont val="Tahoma"/>
            <family val="2"/>
          </rPr>
          <t xml:space="preserve">
</t>
        </r>
        <r>
          <rPr>
            <sz val="9"/>
            <color indexed="8"/>
            <rFont val="Tahoma"/>
            <family val="2"/>
          </rPr>
          <t>Near Kawhia.</t>
        </r>
      </text>
    </comment>
    <comment ref="E19" authorId="0" shapeId="0" xr:uid="{00000000-0006-0000-0500-000014000000}">
      <text>
        <r>
          <rPr>
            <b/>
            <sz val="9"/>
            <color indexed="81"/>
            <rFont val="Tahoma"/>
            <family val="2"/>
          </rPr>
          <t>Phillip Beardmore:</t>
        </r>
        <r>
          <rPr>
            <sz val="9"/>
            <color indexed="81"/>
            <rFont val="Tahoma"/>
            <family val="2"/>
          </rPr>
          <t xml:space="preserve">
http://www.windenergy.org.nz/taharoa</t>
        </r>
      </text>
    </comment>
    <comment ref="A20" authorId="0" shapeId="0" xr:uid="{00000000-0006-0000-0500-000015000000}">
      <text>
        <r>
          <rPr>
            <b/>
            <sz val="9"/>
            <color indexed="81"/>
            <rFont val="Tahoma"/>
            <family val="2"/>
          </rPr>
          <t>Phillip Beardmore:</t>
        </r>
        <r>
          <rPr>
            <sz val="9"/>
            <color indexed="81"/>
            <rFont val="Tahoma"/>
            <family val="2"/>
          </rPr>
          <t xml:space="preserve">
10 kilometres south of Taharoa in the Waitomo District.</t>
        </r>
      </text>
    </comment>
    <comment ref="E20" authorId="0" shapeId="0" xr:uid="{00000000-0006-0000-0500-000016000000}">
      <text>
        <r>
          <rPr>
            <b/>
            <sz val="9"/>
            <color indexed="81"/>
            <rFont val="Tahoma"/>
            <family val="2"/>
          </rPr>
          <t>Phillip Beardmore:</t>
        </r>
        <r>
          <rPr>
            <sz val="9"/>
            <color indexed="81"/>
            <rFont val="Tahoma"/>
            <family val="2"/>
          </rPr>
          <t xml:space="preserve">
http://www.ventusenergy.co.nz/about-us.html</t>
        </r>
      </text>
    </comment>
    <comment ref="F25" authorId="0" shapeId="0" xr:uid="{6A01368F-FF58-41CB-B4A4-5C16D5534A2E}">
      <text>
        <r>
          <rPr>
            <b/>
            <sz val="9"/>
            <color indexed="81"/>
            <rFont val="Tahoma"/>
            <family val="2"/>
          </rPr>
          <t>Phillip Beardmore:</t>
        </r>
        <r>
          <rPr>
            <sz val="9"/>
            <color indexed="81"/>
            <rFont val="Tahoma"/>
            <family val="2"/>
          </rPr>
          <t xml:space="preserve">
Orion's 2018-28 AMP</t>
        </r>
      </text>
    </comment>
    <comment ref="F26" authorId="0" shapeId="0" xr:uid="{23D59A63-96B3-4E61-A06E-DA1706485D58}">
      <text>
        <r>
          <rPr>
            <b/>
            <sz val="9"/>
            <color indexed="81"/>
            <rFont val="Tahoma"/>
            <family val="2"/>
          </rPr>
          <t>Phillip Beardmore:</t>
        </r>
        <r>
          <rPr>
            <sz val="9"/>
            <color indexed="81"/>
            <rFont val="Tahoma"/>
            <family val="2"/>
          </rPr>
          <t xml:space="preserve">
Pioneer Generation website</t>
        </r>
      </text>
    </comment>
    <comment ref="A28" authorId="0" shapeId="0" xr:uid="{CC821434-E445-48DE-9817-D3861200B93A}">
      <text>
        <r>
          <rPr>
            <b/>
            <sz val="9"/>
            <color indexed="81"/>
            <rFont val="Tahoma"/>
            <family val="2"/>
          </rPr>
          <t>Phillip Beardmore:</t>
        </r>
        <r>
          <rPr>
            <sz val="9"/>
            <color indexed="81"/>
            <rFont val="Tahoma"/>
            <family val="2"/>
          </rPr>
          <t xml:space="preserve">
2.3 kms north-east of Kawerau in the eastern Bay of Plenty.</t>
        </r>
      </text>
    </comment>
    <comment ref="F29" authorId="0" shapeId="0" xr:uid="{3D131218-535E-49E7-A179-586751090318}">
      <text>
        <r>
          <rPr>
            <b/>
            <sz val="9"/>
            <color indexed="81"/>
            <rFont val="Tahoma"/>
            <family val="2"/>
          </rPr>
          <t>Phillip Beardmore:</t>
        </r>
        <r>
          <rPr>
            <sz val="9"/>
            <color indexed="81"/>
            <rFont val="Tahoma"/>
            <family val="2"/>
          </rPr>
          <t xml:space="preserve">
Pioneer Generation website</t>
        </r>
      </text>
    </comment>
    <comment ref="F30" authorId="0" shapeId="0" xr:uid="{E6E9DB47-389F-4DF8-8599-194CA9C99D92}">
      <text>
        <r>
          <rPr>
            <b/>
            <sz val="9"/>
            <color indexed="81"/>
            <rFont val="Tahoma"/>
            <family val="2"/>
          </rPr>
          <t>Phillip Beardmore:</t>
        </r>
        <r>
          <rPr>
            <sz val="9"/>
            <color indexed="81"/>
            <rFont val="Tahoma"/>
            <family val="2"/>
          </rPr>
          <t xml:space="preserve">
Ngawha generation expansion website</t>
        </r>
      </text>
    </comment>
    <comment ref="F31" authorId="0" shapeId="0" xr:uid="{CD385052-7066-4E53-B776-B32633EC20B1}">
      <text>
        <r>
          <rPr>
            <b/>
            <sz val="9"/>
            <color indexed="81"/>
            <rFont val="Tahoma"/>
            <family val="2"/>
          </rPr>
          <t>Phillip Beardmore:</t>
        </r>
        <r>
          <rPr>
            <sz val="9"/>
            <color indexed="81"/>
            <rFont val="Tahoma"/>
            <family val="2"/>
          </rPr>
          <t xml:space="preserve">
Ngawha generation expansion website</t>
        </r>
      </text>
    </comment>
    <comment ref="A33" authorId="0" shapeId="0" xr:uid="{F9A089FA-AA7F-403F-82A4-73455132DEDB}">
      <text>
        <r>
          <rPr>
            <b/>
            <sz val="9"/>
            <color indexed="81"/>
            <rFont val="Tahoma"/>
            <family val="2"/>
          </rPr>
          <t>Phillip Beardmore:</t>
        </r>
        <r>
          <rPr>
            <sz val="9"/>
            <color indexed="81"/>
            <rFont val="Tahoma"/>
            <family val="2"/>
          </rPr>
          <t xml:space="preserve">
10 kilometres south of Taharoa in the Waitomo District.</t>
        </r>
      </text>
    </comment>
    <comment ref="F33" authorId="0" shapeId="0" xr:uid="{062447A3-D1AE-4B49-A086-15375FC91FEB}">
      <text>
        <r>
          <rPr>
            <b/>
            <sz val="9"/>
            <color indexed="81"/>
            <rFont val="Tahoma"/>
            <family val="2"/>
          </rPr>
          <t>Phillip Beardmore:</t>
        </r>
        <r>
          <rPr>
            <sz val="9"/>
            <color indexed="81"/>
            <rFont val="Tahoma"/>
            <family val="2"/>
          </rPr>
          <t xml:space="preserve">
http://www.ventusenergy.co.nz/about-us.html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Phillip Beardmore</author>
  </authors>
  <commentList>
    <comment ref="B2" authorId="0" shapeId="0" xr:uid="{00000000-0006-0000-0300-000001000000}">
      <text>
        <r>
          <rPr>
            <b/>
            <sz val="9"/>
            <color indexed="81"/>
            <rFont val="Tahoma"/>
            <family val="2"/>
          </rPr>
          <t>Phillip Beardmore:</t>
        </r>
        <r>
          <rPr>
            <sz val="9"/>
            <color indexed="81"/>
            <rFont val="Tahoma"/>
            <family val="2"/>
          </rPr>
          <t xml:space="preserve">
Near Dobson township, approx 10 km east of Greymouth.</t>
        </r>
      </text>
    </comment>
    <comment ref="B3" authorId="0" shapeId="0" xr:uid="{00000000-0006-0000-0300-000002000000}">
      <text>
        <r>
          <rPr>
            <b/>
            <sz val="9"/>
            <color indexed="8"/>
            <rFont val="Tahoma"/>
            <family val="2"/>
          </rPr>
          <t>Phillip Beardmore:</t>
        </r>
        <r>
          <rPr>
            <sz val="9"/>
            <color indexed="8"/>
            <rFont val="Tahoma"/>
            <family val="2"/>
          </rPr>
          <t xml:space="preserve">
</t>
        </r>
        <r>
          <rPr>
            <sz val="9"/>
            <color indexed="8"/>
            <rFont val="Tahoma"/>
            <family val="2"/>
          </rPr>
          <t>Located on the Awhitu Peninsula near Waiuku on the west coast south of Auckland.</t>
        </r>
      </text>
    </comment>
    <comment ref="B4" authorId="0" shapeId="0" xr:uid="{00000000-0006-0000-0300-000003000000}">
      <text>
        <r>
          <rPr>
            <b/>
            <sz val="9"/>
            <color indexed="8"/>
            <rFont val="Tahoma"/>
            <family val="2"/>
          </rPr>
          <t>Phillip Beardmore:</t>
        </r>
        <r>
          <rPr>
            <sz val="9"/>
            <color indexed="8"/>
            <rFont val="Tahoma"/>
            <family val="2"/>
          </rPr>
          <t xml:space="preserve">
</t>
        </r>
        <r>
          <rPr>
            <sz val="9"/>
            <color indexed="8"/>
            <rFont val="Tahoma"/>
            <family val="2"/>
          </rPr>
          <t>Approximately 20 kms east of Eketahuna and Pahiatua, and 20 kms northeast of Masterton.</t>
        </r>
      </text>
    </comment>
    <comment ref="B5" authorId="0" shapeId="0" xr:uid="{00000000-0006-0000-0300-000004000000}">
      <text>
        <r>
          <rPr>
            <b/>
            <sz val="9"/>
            <color indexed="8"/>
            <rFont val="Tahoma"/>
            <family val="2"/>
          </rPr>
          <t>Phillip Beardmore:</t>
        </r>
        <r>
          <rPr>
            <sz val="9"/>
            <color indexed="8"/>
            <rFont val="Tahoma"/>
            <family val="2"/>
          </rPr>
          <t xml:space="preserve">
</t>
        </r>
        <r>
          <rPr>
            <sz val="9"/>
            <color indexed="8"/>
            <rFont val="Tahoma"/>
            <family val="2"/>
          </rPr>
          <t>Approximately 20 kms east of Eketahuna and Pahiatua, and 20 kms northeast of Masterton.</t>
        </r>
      </text>
    </comment>
    <comment ref="B6" authorId="0" shapeId="0" xr:uid="{00000000-0006-0000-0300-000005000000}">
      <text>
        <r>
          <rPr>
            <b/>
            <sz val="9"/>
            <color indexed="8"/>
            <rFont val="Tahoma"/>
            <family val="2"/>
          </rPr>
          <t>Phillip Beardmore:</t>
        </r>
        <r>
          <rPr>
            <sz val="9"/>
            <color indexed="8"/>
            <rFont val="Tahoma"/>
            <family val="2"/>
          </rPr>
          <t xml:space="preserve">
</t>
        </r>
        <r>
          <rPr>
            <sz val="9"/>
            <color indexed="8"/>
            <rFont val="Tahoma"/>
            <family val="2"/>
          </rPr>
          <t>Approximately 20 kms east of Eketahuna and Pahiatua, and 20 kms northeast of Masterton.</t>
        </r>
      </text>
    </comment>
    <comment ref="B9" authorId="0" shapeId="0" xr:uid="{00000000-0006-0000-0300-000006000000}">
      <text>
        <r>
          <rPr>
            <b/>
            <sz val="9"/>
            <color indexed="8"/>
            <rFont val="Tahoma"/>
            <family val="2"/>
          </rPr>
          <t>Phillip Beardmore:</t>
        </r>
        <r>
          <rPr>
            <sz val="9"/>
            <color indexed="8"/>
            <rFont val="Tahoma"/>
            <family val="2"/>
          </rPr>
          <t xml:space="preserve">
</t>
        </r>
        <r>
          <rPr>
            <sz val="9"/>
            <color indexed="8"/>
            <rFont val="Tahoma"/>
            <family val="2"/>
          </rPr>
          <t>Maungaharuru Range near Te Pohue, west of Napier.</t>
        </r>
      </text>
    </comment>
    <comment ref="B10" authorId="0" shapeId="0" xr:uid="{00000000-0006-0000-0300-000007000000}">
      <text>
        <r>
          <rPr>
            <b/>
            <sz val="9"/>
            <color indexed="8"/>
            <rFont val="Tahoma"/>
            <family val="2"/>
          </rPr>
          <t>Phillip Beardmore:</t>
        </r>
        <r>
          <rPr>
            <sz val="9"/>
            <color indexed="8"/>
            <rFont val="Tahoma"/>
            <family val="2"/>
          </rPr>
          <t xml:space="preserve">
</t>
        </r>
        <r>
          <rPr>
            <sz val="9"/>
            <color indexed="8"/>
            <rFont val="Tahoma"/>
            <family val="2"/>
          </rPr>
          <t>Between Omihi and Greta Valley in North Canterbury.</t>
        </r>
      </text>
    </comment>
    <comment ref="B16" authorId="0" shapeId="0" xr:uid="{00000000-0006-0000-0300-000008000000}">
      <text>
        <r>
          <rPr>
            <b/>
            <sz val="9"/>
            <color indexed="8"/>
            <rFont val="Tahoma"/>
            <family val="2"/>
          </rPr>
          <t>Phillip Beardmore:</t>
        </r>
        <r>
          <rPr>
            <sz val="9"/>
            <color indexed="8"/>
            <rFont val="Tahoma"/>
            <family val="2"/>
          </rPr>
          <t xml:space="preserve">
</t>
        </r>
        <r>
          <rPr>
            <sz val="9"/>
            <color indexed="8"/>
            <rFont val="Tahoma"/>
            <family val="2"/>
          </rPr>
          <t>15 kilometres southeast of Gore in Southland.</t>
        </r>
      </text>
    </comment>
    <comment ref="B18" authorId="0" shapeId="0" xr:uid="{00000000-0006-0000-0300-000009000000}">
      <text>
        <r>
          <rPr>
            <b/>
            <sz val="9"/>
            <color indexed="8"/>
            <rFont val="Tahoma"/>
            <family val="2"/>
          </rPr>
          <t>Phillip Beardmore:</t>
        </r>
        <r>
          <rPr>
            <sz val="9"/>
            <color indexed="8"/>
            <rFont val="Tahoma"/>
            <family val="2"/>
          </rPr>
          <t xml:space="preserve">
</t>
        </r>
        <r>
          <rPr>
            <sz val="9"/>
            <color indexed="8"/>
            <rFont val="Tahoma"/>
            <family val="2"/>
          </rPr>
          <t>7km north of Lake Mahinerangi and 50km west of Dunedin.</t>
        </r>
      </text>
    </comment>
    <comment ref="B20" authorId="0" shapeId="0" xr:uid="{00000000-0006-0000-0300-00000A000000}">
      <text>
        <r>
          <rPr>
            <b/>
            <sz val="9"/>
            <color indexed="8"/>
            <rFont val="Tahoma"/>
            <family val="2"/>
          </rPr>
          <t>Phillip Beardmore:</t>
        </r>
        <r>
          <rPr>
            <sz val="9"/>
            <color indexed="8"/>
            <rFont val="Tahoma"/>
            <family val="2"/>
          </rPr>
          <t xml:space="preserve">
</t>
        </r>
        <r>
          <rPr>
            <sz val="9"/>
            <color indexed="8"/>
            <rFont val="Tahoma"/>
            <family val="2"/>
          </rPr>
          <t>Approx 6 kms east of Waipara in North Canterbury.</t>
        </r>
      </text>
    </comment>
    <comment ref="B23" authorId="0" shapeId="0" xr:uid="{00000000-0006-0000-0300-00000B000000}">
      <text>
        <r>
          <rPr>
            <b/>
            <sz val="9"/>
            <color indexed="8"/>
            <rFont val="Tahoma"/>
            <family val="2"/>
          </rPr>
          <t>Phillip Beardmore:</t>
        </r>
        <r>
          <rPr>
            <sz val="9"/>
            <color indexed="8"/>
            <rFont val="Tahoma"/>
            <family val="2"/>
          </rPr>
          <t xml:space="preserve">
</t>
        </r>
        <r>
          <rPr>
            <sz val="9"/>
            <color indexed="8"/>
            <rFont val="Tahoma"/>
            <family val="2"/>
          </rPr>
          <t>Located between Waiouru and Taihape.</t>
        </r>
      </text>
    </comment>
    <comment ref="B24" authorId="0" shapeId="0" xr:uid="{00000000-0006-0000-0300-00000C000000}">
      <text>
        <r>
          <rPr>
            <b/>
            <sz val="9"/>
            <color indexed="8"/>
            <rFont val="Tahoma"/>
            <family val="2"/>
          </rPr>
          <t>Phillip Beardmore:</t>
        </r>
        <r>
          <rPr>
            <sz val="9"/>
            <color indexed="8"/>
            <rFont val="Tahoma"/>
            <family val="2"/>
          </rPr>
          <t xml:space="preserve">
</t>
        </r>
        <r>
          <rPr>
            <sz val="9"/>
            <color indexed="8"/>
            <rFont val="Tahoma"/>
            <family val="2"/>
          </rPr>
          <t>40km south of Dannevirke.</t>
        </r>
      </text>
    </comment>
    <comment ref="B28" authorId="0" shapeId="0" xr:uid="{00000000-0006-0000-0300-00000D000000}">
      <text>
        <r>
          <rPr>
            <b/>
            <sz val="9"/>
            <color indexed="8"/>
            <rFont val="Tahoma"/>
            <family val="2"/>
          </rPr>
          <t>Phillip Beardmore:</t>
        </r>
        <r>
          <rPr>
            <sz val="9"/>
            <color indexed="8"/>
            <rFont val="Tahoma"/>
            <family val="2"/>
          </rPr>
          <t xml:space="preserve">
</t>
        </r>
        <r>
          <rPr>
            <sz val="9"/>
            <color indexed="8"/>
            <rFont val="Tahoma"/>
            <family val="2"/>
          </rPr>
          <t>Near Kawhia.</t>
        </r>
      </text>
    </comment>
    <comment ref="B30" authorId="0" shapeId="0" xr:uid="{00000000-0006-0000-0300-00000E000000}">
      <text>
        <r>
          <rPr>
            <b/>
            <sz val="9"/>
            <color indexed="8"/>
            <rFont val="Tahoma"/>
            <family val="2"/>
          </rPr>
          <t>Phillip Beardmore:</t>
        </r>
        <r>
          <rPr>
            <sz val="9"/>
            <color indexed="8"/>
            <rFont val="Tahoma"/>
            <family val="2"/>
          </rPr>
          <t xml:space="preserve">
</t>
        </r>
        <r>
          <rPr>
            <sz val="9"/>
            <color indexed="8"/>
            <rFont val="Tahoma"/>
            <family val="2"/>
          </rPr>
          <t>10 kilometres south of Taharoa in the Waitomo District.</t>
        </r>
      </text>
    </comment>
    <comment ref="B31" authorId="0" shapeId="0" xr:uid="{00000000-0006-0000-0300-00000F000000}">
      <text>
        <r>
          <rPr>
            <b/>
            <sz val="9"/>
            <color indexed="8"/>
            <rFont val="Tahoma"/>
            <family val="2"/>
          </rPr>
          <t>Phillip Beardmore:</t>
        </r>
        <r>
          <rPr>
            <sz val="9"/>
            <color indexed="8"/>
            <rFont val="Tahoma"/>
            <family val="2"/>
          </rPr>
          <t xml:space="preserve">
</t>
        </r>
        <r>
          <rPr>
            <sz val="9"/>
            <color indexed="8"/>
            <rFont val="Tahoma"/>
            <family val="2"/>
          </rPr>
          <t>Approx 35 kms northwest of Napier Airport.</t>
        </r>
      </text>
    </comment>
    <comment ref="B32" authorId="0" shapeId="0" xr:uid="{00000000-0006-0000-0300-000010000000}">
      <text>
        <r>
          <rPr>
            <b/>
            <sz val="9"/>
            <color indexed="8"/>
            <rFont val="Tahoma"/>
            <family val="2"/>
          </rPr>
          <t>Phillip Beardmore:</t>
        </r>
        <r>
          <rPr>
            <sz val="9"/>
            <color indexed="8"/>
            <rFont val="Tahoma"/>
            <family val="2"/>
          </rPr>
          <t xml:space="preserve">
</t>
        </r>
        <r>
          <rPr>
            <sz val="9"/>
            <color indexed="8"/>
            <rFont val="Tahoma"/>
            <family val="2"/>
          </rPr>
          <t>Approx 10 kms south-east of Palmerston North, primarily along a 14 km ridge in the northern Tararua Ranges.</t>
        </r>
      </text>
    </comment>
    <comment ref="B35" authorId="0" shapeId="0" xr:uid="{00000000-0006-0000-0300-000011000000}">
      <text>
        <r>
          <rPr>
            <b/>
            <sz val="9"/>
            <color indexed="8"/>
            <rFont val="Tahoma"/>
            <family val="2"/>
          </rPr>
          <t>Phillip Beardmore:</t>
        </r>
        <r>
          <rPr>
            <sz val="9"/>
            <color indexed="8"/>
            <rFont val="Tahoma"/>
            <family val="2"/>
          </rPr>
          <t xml:space="preserve">
</t>
        </r>
        <r>
          <rPr>
            <sz val="9"/>
            <color indexed="8"/>
            <rFont val="Tahoma"/>
            <family val="2"/>
          </rPr>
          <t>In the Puketoi Range, near Dannevirke.</t>
        </r>
      </text>
    </comment>
    <comment ref="B36" authorId="0" shapeId="0" xr:uid="{00000000-0006-0000-0300-000012000000}">
      <text>
        <r>
          <rPr>
            <b/>
            <sz val="9"/>
            <color indexed="8"/>
            <rFont val="Tahoma"/>
            <family val="2"/>
          </rPr>
          <t>Phillip Beardmore:</t>
        </r>
        <r>
          <rPr>
            <sz val="9"/>
            <color indexed="8"/>
            <rFont val="Tahoma"/>
            <family val="2"/>
          </rPr>
          <t xml:space="preserve">
</t>
        </r>
        <r>
          <rPr>
            <sz val="9"/>
            <color indexed="8"/>
            <rFont val="Tahoma"/>
            <family val="2"/>
          </rPr>
          <t>Between Patea and Waverley in South Taranaki. Includes 13 km 110 kV transmission line from the site to Transpower’s Waverley substation.</t>
        </r>
      </text>
    </comment>
    <comment ref="B37" authorId="0" shapeId="0" xr:uid="{00000000-0006-0000-0300-000013000000}">
      <text>
        <r>
          <rPr>
            <b/>
            <sz val="9"/>
            <color indexed="8"/>
            <rFont val="Tahoma"/>
            <family val="2"/>
          </rPr>
          <t>Phillip Beardmore:</t>
        </r>
        <r>
          <rPr>
            <sz val="9"/>
            <color indexed="8"/>
            <rFont val="Tahoma"/>
            <family val="2"/>
          </rPr>
          <t xml:space="preserve">
</t>
        </r>
        <r>
          <rPr>
            <sz val="9"/>
            <color indexed="8"/>
            <rFont val="Tahoma"/>
            <family val="2"/>
          </rPr>
          <t>North Canterbury.</t>
        </r>
      </text>
    </comment>
    <comment ref="B38" authorId="0" shapeId="0" xr:uid="{00000000-0006-0000-0300-000014000000}">
      <text>
        <r>
          <rPr>
            <b/>
            <sz val="9"/>
            <color indexed="8"/>
            <rFont val="Tahoma"/>
            <family val="2"/>
          </rPr>
          <t>Phillip Beardmore:</t>
        </r>
        <r>
          <rPr>
            <sz val="9"/>
            <color indexed="8"/>
            <rFont val="Tahoma"/>
            <family val="2"/>
          </rPr>
          <t xml:space="preserve">
</t>
        </r>
        <r>
          <rPr>
            <sz val="9"/>
            <color indexed="8"/>
            <rFont val="Tahoma"/>
            <family val="2"/>
          </rPr>
          <t>On farmland at the northern end of the Kaimai Ranges.</t>
        </r>
      </text>
    </comment>
    <comment ref="E41" authorId="0" shapeId="0" xr:uid="{00000000-0006-0000-0300-000015000000}">
      <text>
        <r>
          <rPr>
            <b/>
            <sz val="9"/>
            <color indexed="8"/>
            <rFont val="Tahoma"/>
            <family val="2"/>
          </rPr>
          <t>Phillip Beardmore:</t>
        </r>
        <r>
          <rPr>
            <sz val="9"/>
            <color indexed="8"/>
            <rFont val="Tahoma"/>
            <family val="2"/>
          </rPr>
          <t xml:space="preserve">
</t>
        </r>
        <r>
          <rPr>
            <sz val="9"/>
            <color indexed="8"/>
            <rFont val="Tahoma"/>
            <family val="2"/>
          </rPr>
          <t xml:space="preserve">MBIE spreadsheet says "Applied for Consent", but Otorohanga District Council and Waikato Regional Council granted
</t>
        </r>
        <r>
          <rPr>
            <sz val="9"/>
            <color indexed="8"/>
            <rFont val="Tahoma"/>
            <family val="2"/>
          </rPr>
          <t>Nova Energy consents to construct and operate a 360 MW gas-fired power station in May 2017?</t>
        </r>
      </text>
    </comment>
    <comment ref="E42" authorId="0" shapeId="0" xr:uid="{00000000-0006-0000-0300-000016000000}">
      <text>
        <r>
          <rPr>
            <b/>
            <sz val="9"/>
            <color indexed="81"/>
            <rFont val="Tahoma"/>
            <family val="2"/>
          </rPr>
          <t>Phillip Beardmore:</t>
        </r>
        <r>
          <rPr>
            <sz val="9"/>
            <color indexed="81"/>
            <rFont val="Tahoma"/>
            <family val="2"/>
          </rPr>
          <t xml:space="preserve">
MBIE spreadsheet says "Applied for Consent", but Otorohanga District Council and Waikato Regional Council granted
Nova Energy consents to construct and operate a 360 MW gas-fired power station in May 2017?</t>
        </r>
      </text>
    </comment>
    <comment ref="E43" authorId="0" shapeId="0" xr:uid="{00000000-0006-0000-0300-000017000000}">
      <text>
        <r>
          <rPr>
            <b/>
            <sz val="9"/>
            <color indexed="8"/>
            <rFont val="Tahoma"/>
            <family val="2"/>
          </rPr>
          <t>Phillip Beardmore:</t>
        </r>
        <r>
          <rPr>
            <sz val="9"/>
            <color indexed="8"/>
            <rFont val="Tahoma"/>
            <family val="2"/>
          </rPr>
          <t xml:space="preserve">
</t>
        </r>
        <r>
          <rPr>
            <sz val="9"/>
            <color indexed="8"/>
            <rFont val="Tahoma"/>
            <family val="2"/>
          </rPr>
          <t xml:space="preserve">MBIE spreadsheet says "Applied for Consent", but Otorohanga District Council and Waikato Regional Council granted
</t>
        </r>
        <r>
          <rPr>
            <sz val="9"/>
            <color indexed="8"/>
            <rFont val="Tahoma"/>
            <family val="2"/>
          </rPr>
          <t>Nova Energy consents to construct and operate a 360 MW gas-fired power station in May 2017?</t>
        </r>
      </text>
    </comment>
    <comment ref="B45" authorId="0" shapeId="0" xr:uid="{00000000-0006-0000-0300-000018000000}">
      <text>
        <r>
          <rPr>
            <b/>
            <sz val="9"/>
            <color indexed="8"/>
            <rFont val="Tahoma"/>
            <family val="2"/>
          </rPr>
          <t>Phillip Beardmore:</t>
        </r>
        <r>
          <rPr>
            <sz val="9"/>
            <color indexed="8"/>
            <rFont val="Tahoma"/>
            <family val="2"/>
          </rPr>
          <t xml:space="preserve">
</t>
        </r>
        <r>
          <rPr>
            <sz val="9"/>
            <color indexed="8"/>
            <rFont val="Tahoma"/>
            <family val="2"/>
          </rPr>
          <t>Near intersection of SH3/Junction Road and Mangorei Road, 7 km south of New Plymouth.</t>
        </r>
      </text>
    </comment>
    <comment ref="B54" authorId="0" shapeId="0" xr:uid="{00000000-0006-0000-0300-000019000000}">
      <text>
        <r>
          <rPr>
            <b/>
            <sz val="9"/>
            <color indexed="8"/>
            <rFont val="Tahoma"/>
            <family val="2"/>
          </rPr>
          <t>Phillip Beardmore:</t>
        </r>
        <r>
          <rPr>
            <sz val="9"/>
            <color indexed="8"/>
            <rFont val="Tahoma"/>
            <family val="2"/>
          </rPr>
          <t xml:space="preserve">
</t>
        </r>
        <r>
          <rPr>
            <sz val="9"/>
            <color indexed="8"/>
            <rFont val="Tahoma"/>
            <family val="2"/>
          </rPr>
          <t>2.3 kms north-east of Kawerau in the eastern Bay of Plenty.</t>
        </r>
      </text>
    </comment>
    <comment ref="B56" authorId="0" shapeId="0" xr:uid="{00000000-0006-0000-0300-00001A000000}">
      <text>
        <r>
          <rPr>
            <b/>
            <sz val="9"/>
            <color indexed="8"/>
            <rFont val="Tahoma"/>
            <family val="2"/>
          </rPr>
          <t>Phillip Beardmore:</t>
        </r>
        <r>
          <rPr>
            <sz val="9"/>
            <color indexed="8"/>
            <rFont val="Tahoma"/>
            <family val="2"/>
          </rPr>
          <t xml:space="preserve">
</t>
        </r>
        <r>
          <rPr>
            <sz val="9"/>
            <color indexed="8"/>
            <rFont val="Tahoma"/>
            <family val="2"/>
          </rPr>
          <t>On the outskirts of Wellington.</t>
        </r>
      </text>
    </comment>
  </commentList>
</comments>
</file>

<file path=xl/sharedStrings.xml><?xml version="1.0" encoding="utf-8"?>
<sst xmlns="http://schemas.openxmlformats.org/spreadsheetml/2006/main" count="1071" uniqueCount="458">
  <si>
    <t>Ngatamariki</t>
  </si>
  <si>
    <t>ASB0661</t>
  </si>
  <si>
    <t>Huntly</t>
  </si>
  <si>
    <t>Kaitawa</t>
  </si>
  <si>
    <t>Kapuni</t>
  </si>
  <si>
    <t>Karapiro</t>
  </si>
  <si>
    <t>KAW0111</t>
  </si>
  <si>
    <t>PAP0111</t>
  </si>
  <si>
    <t>Kinleith</t>
  </si>
  <si>
    <t>Nga Awa Purua</t>
  </si>
  <si>
    <t>Orion</t>
  </si>
  <si>
    <t>Trustpower</t>
  </si>
  <si>
    <t>Aniwhenua</t>
  </si>
  <si>
    <t>Arapuni</t>
  </si>
  <si>
    <t>Wairakei</t>
  </si>
  <si>
    <t>Wairau</t>
  </si>
  <si>
    <t>Northpower</t>
  </si>
  <si>
    <t>Waitaki</t>
  </si>
  <si>
    <t>Whakamaru</t>
  </si>
  <si>
    <t>Whirinaki</t>
  </si>
  <si>
    <t>Manapouri</t>
  </si>
  <si>
    <t>Mangahao</t>
  </si>
  <si>
    <t>HTI0331</t>
  </si>
  <si>
    <t>Counties Power</t>
  </si>
  <si>
    <t>Maraetai</t>
  </si>
  <si>
    <t>Marlborough Lines</t>
  </si>
  <si>
    <t>Matahina</t>
  </si>
  <si>
    <t>Top Energy</t>
  </si>
  <si>
    <t>Ohaaki</t>
  </si>
  <si>
    <t>Ohakuri</t>
  </si>
  <si>
    <t>Ohau A</t>
  </si>
  <si>
    <t>Ohau B</t>
  </si>
  <si>
    <t>Ohau C</t>
  </si>
  <si>
    <t>Alpine Energy</t>
  </si>
  <si>
    <t>Piripaua</t>
  </si>
  <si>
    <t>Rangipo</t>
  </si>
  <si>
    <t>CML0331</t>
  </si>
  <si>
    <t>Roxburgh</t>
  </si>
  <si>
    <t>Tekapo A</t>
  </si>
  <si>
    <t>Buller Electricity</t>
  </si>
  <si>
    <t>Tekapo B</t>
  </si>
  <si>
    <t>Tokaanu</t>
  </si>
  <si>
    <t>Tuai</t>
  </si>
  <si>
    <t>Network Waitaki</t>
  </si>
  <si>
    <t>Waipapa</t>
  </si>
  <si>
    <t>West Wind</t>
  </si>
  <si>
    <t>Aratiatia</t>
  </si>
  <si>
    <t>Arnold</t>
  </si>
  <si>
    <t>Atiamuri</t>
  </si>
  <si>
    <t>Aviemore</t>
  </si>
  <si>
    <t>Benmore</t>
  </si>
  <si>
    <t>BRY0661</t>
  </si>
  <si>
    <t>Wind</t>
  </si>
  <si>
    <t>Clyde</t>
  </si>
  <si>
    <t>Coleridge</t>
  </si>
  <si>
    <t>CYD0331</t>
  </si>
  <si>
    <t>Glenbrook</t>
  </si>
  <si>
    <t>Vector</t>
  </si>
  <si>
    <t>Stratford Peaker</t>
  </si>
  <si>
    <t>Westpower</t>
  </si>
  <si>
    <t>McKee</t>
  </si>
  <si>
    <t>Te Mihi</t>
  </si>
  <si>
    <t>Year</t>
  </si>
  <si>
    <t>Reason</t>
  </si>
  <si>
    <t>Type</t>
  </si>
  <si>
    <t>Project</t>
  </si>
  <si>
    <t>Max. capacity (MW)</t>
  </si>
  <si>
    <t>Status</t>
  </si>
  <si>
    <t>Typical GWh pa</t>
  </si>
  <si>
    <t>Capital cost $m</t>
  </si>
  <si>
    <t>Awhitu</t>
  </si>
  <si>
    <t>Fully Consented</t>
  </si>
  <si>
    <t>CastleHill_stage1</t>
  </si>
  <si>
    <t>CastleHill_stage2</t>
  </si>
  <si>
    <t>CastleHill_stage3</t>
  </si>
  <si>
    <t>Hawea_Control_Gate_Retrofit</t>
  </si>
  <si>
    <t>HydPK</t>
  </si>
  <si>
    <t>Hawkes_Bay_Wind_Maungaharuru</t>
  </si>
  <si>
    <t>Hurunui</t>
  </si>
  <si>
    <t>Kaipara_harbour_stage_1</t>
  </si>
  <si>
    <t>Tide</t>
  </si>
  <si>
    <t>Kaipara_harbour_stage_2</t>
  </si>
  <si>
    <t>Kaipara_harbour_stage_3</t>
  </si>
  <si>
    <t>Kaipara_harbour_stage_4</t>
  </si>
  <si>
    <t>Kaipara_harbour_stage_5</t>
  </si>
  <si>
    <t>Kaiwera_Downs</t>
  </si>
  <si>
    <t>Lake_Pukaki</t>
  </si>
  <si>
    <t>Mahinerangi_stage_2</t>
  </si>
  <si>
    <t>Mt_Cass</t>
  </si>
  <si>
    <t>Ngawha2_stage_1</t>
  </si>
  <si>
    <t>Geo</t>
  </si>
  <si>
    <t>Ngawha2_stage_2</t>
  </si>
  <si>
    <t>Project_CentralWind</t>
  </si>
  <si>
    <t>Puketoi</t>
  </si>
  <si>
    <t>Raikaia</t>
  </si>
  <si>
    <t>HydRR</t>
  </si>
  <si>
    <t>Stockton_Mine</t>
  </si>
  <si>
    <t>Stockton_Plateau</t>
  </si>
  <si>
    <t>Taharoa</t>
  </si>
  <si>
    <t>Tauhara_stage_2</t>
  </si>
  <si>
    <t>Taumatatotara</t>
  </si>
  <si>
    <t>Titiokura</t>
  </si>
  <si>
    <t>Turitea</t>
  </si>
  <si>
    <t>Waikato_hydro_upgrade</t>
  </si>
  <si>
    <t>HydSC</t>
  </si>
  <si>
    <t>Waitahora</t>
  </si>
  <si>
    <t>Waverley</t>
  </si>
  <si>
    <t>Hurunui_River_Balmoral</t>
  </si>
  <si>
    <t>Applied for Consent</t>
  </si>
  <si>
    <t>Kaimai</t>
  </si>
  <si>
    <t>Rotoma_LakeRotoma</t>
  </si>
  <si>
    <t>North_Bank_Tunnel</t>
  </si>
  <si>
    <t>Tihiroa_OCGT</t>
  </si>
  <si>
    <t>GasPkr</t>
  </si>
  <si>
    <t>Tihiroa_OCGT2</t>
  </si>
  <si>
    <t>Tihiroa_OCGT3</t>
  </si>
  <si>
    <t>Tikitere_LakeRotoiti</t>
  </si>
  <si>
    <t>Proposed</t>
  </si>
  <si>
    <t>Notes</t>
  </si>
  <si>
    <t>Taken from MBIE's interactive generation cost model</t>
  </si>
  <si>
    <t>The Kaimai and Waverley projects were then added to MBIE's list of generation projects</t>
  </si>
  <si>
    <t>Belfast_Orion</t>
  </si>
  <si>
    <t>DslRecip</t>
  </si>
  <si>
    <t>Bromley_Orion</t>
  </si>
  <si>
    <t>Kawerau_TeAhiOMaui _KA22</t>
  </si>
  <si>
    <t>Connected within Horizon Energy’s 11 kV system (refer to pg 174 (final paragraph) of Transpower's 2017 Transmission Planning Report)</t>
  </si>
  <si>
    <t>ProposedDiesel1</t>
  </si>
  <si>
    <t>Long_Gully</t>
  </si>
  <si>
    <t>According to the NZ Wind Energy Association, Long Gully would supply its electricity directly into the local distribution network (refer to http://www.windenergy.org.nz/long-gully).</t>
  </si>
  <si>
    <t>embedded</t>
  </si>
  <si>
    <t>grid connected</t>
  </si>
  <si>
    <t>?</t>
  </si>
  <si>
    <t>No transmission capacity in the region to connect 200 MW generation. Way too big to embed behind local loads. Would require a massive grid investment, at least 220 kV across the Tararuas</t>
  </si>
  <si>
    <t>Transmission too far away. With 33 kV extension, close enough to Wanaka to fit within local Aurora subtransmission network</t>
  </si>
  <si>
    <t xml:space="preserve">Too big for Unison's network. 220 kV Wairakei - Redclyffe circuits nearby, so obvious connection is into one of those. </t>
  </si>
  <si>
    <t>either</t>
  </si>
  <si>
    <t>Both transmission 220 kV and distribution 66 kV circuits in the area. Could fit into 66 kV, which is owned by Mainpower. Would need to look closer to see which is more logical.</t>
  </si>
  <si>
    <t>First pass assessment
(note 4)</t>
  </si>
  <si>
    <t>Still likely embedded.</t>
  </si>
  <si>
    <t>It's a long way to the nearest transmission circuit from the Kaipara Heads, my guess is that the local network will get upgraded to connect this level of generation ahead of grid options.</t>
  </si>
  <si>
    <t>Too big for distribution - 220 kV in the vicinity.</t>
  </si>
  <si>
    <t>Just like the rest of Ngawha.</t>
  </si>
  <si>
    <t>Connect into one of the 3 Bunnythorpe north circuits</t>
  </si>
  <si>
    <t>Too small for grid - not sure where the site is but capacity fits with a subtransmission connection</t>
  </si>
  <si>
    <t>Up the coast from Waimangaroa GXP. Insufficient local load to embed.</t>
  </si>
  <si>
    <t>Too big to embed.</t>
  </si>
  <si>
    <t>Same as Taharoa?</t>
  </si>
  <si>
    <t>Small but there's no local distribution to speak of. Grid 220 kV and 110 kV Tuai circuits run through there.</t>
  </si>
  <si>
    <t>Too big to embed. Would need to connect east or west of the Tararuas, probably west into 220 kV BPE-WIL A.</t>
  </si>
  <si>
    <t>I think this is +20 MW at Whakamaru - see Mercury's website. If so, this will remain grid connected.</t>
  </si>
  <si>
    <t>Same as Puketoi. Lots of upgrading required if both go ahead.</t>
  </si>
  <si>
    <t>Too big to embed. Some of the 110 kV lines between Bunnythorpe and Stratford might need an upgrade.</t>
  </si>
  <si>
    <t>Probably embed into local distribution, though I can't tell where the site is.</t>
  </si>
  <si>
    <t>Too big to embed. Grid connect to nearby HLY-TMN A line.</t>
  </si>
  <si>
    <t>Too big to embed. Connect into Wairarapa 110 kV - maybe Woodville, but some upgrading will be required.</t>
  </si>
  <si>
    <t>No nearby grid. Would need to connect in behind Hangatiki - I think there's a The Lines Company 33 kV circuit that goes out to Taharoa, to the iron sands boat loading? Might need an upgrade.</t>
  </si>
  <si>
    <t>No local transmission grid - could fit within local distribution at 33 kV</t>
  </si>
  <si>
    <t>Near Rotoma geo. Likely connect to local 110 kV circuit.</t>
  </si>
  <si>
    <t>Too big to embed. Is connecting to the grid (CST-HUI A?).</t>
  </si>
  <si>
    <t>First assessment identifies whether grid or distribution is more logical. Based on broad understanding of proposed site and a large scale transmission grid circuit map.</t>
  </si>
  <si>
    <t xml:space="preserve">Likely grid connect into local 110 kV circuit. Owhata is 30 km away, a bit beyond </t>
  </si>
  <si>
    <t>This is the Pukaki Control Gate station. Reported option is to connect into 220 kV at $3.9M estimated cost (from planning docs).</t>
  </si>
  <si>
    <t>Probably grid connect but can't tell - first option is to look at connecting into existing Waipori - Halfway Bush circuit - would need an upgrade of subtransmission as this project is 164 MW. Second option is to look at a 220 kV connection</t>
  </si>
  <si>
    <t>Connect to Transpower 66 kV at Waipara GXP. Insufficient load at Waipara to embed.</t>
  </si>
  <si>
    <t>Looked at this in detail as part of the existing stations research. Too big for local distribution, so obvious option is to connect into 110 kV at Argyle, as the existing 2 stations do.</t>
  </si>
  <si>
    <t>Website says 110 kV lines run over the site, so that is the obvious grid connection option.</t>
  </si>
  <si>
    <t>Project on indefinite hold according to website. Would definitely grid connect if it went ahead.</t>
  </si>
  <si>
    <t>Fraser River</t>
  </si>
  <si>
    <t>Matiri</t>
  </si>
  <si>
    <t>7 MW will fit within local distribution network somewhere nearby.</t>
  </si>
  <si>
    <t>3 MW will fit within local distribution network somewhere nearby.</t>
  </si>
  <si>
    <t>5 MW will fit within local distribution network somewhere nearby.</t>
  </si>
  <si>
    <t>Connect into one of the 66 kV and 110 kV transmission circuits that interconnect at Dobson. Insufficient load in Greymouth to embed.</t>
  </si>
  <si>
    <t>Note 1:</t>
  </si>
  <si>
    <t>either grid or embedded</t>
  </si>
  <si>
    <t>First pass assessment
(refer to Note 1)</t>
  </si>
  <si>
    <t>Per Orion's asset management plan</t>
  </si>
  <si>
    <t>The following projects then were removed from MBIE's list of generation projects, in the knowledge or expectation they are not grid-connected generation stations:</t>
  </si>
  <si>
    <t>Reason for expecting generating station to be embedded</t>
  </si>
  <si>
    <t>Generation at the Belfast site has potential to defer investment in new zone substations.</t>
  </si>
  <si>
    <t>Justification for installing generation at the Bromley site will require either an energy-firming contract with an electricity market retailer or suitable market arrangements to reward Orion for relieving transmission constraints between Twizel and Christchurch.
Depending on the nature and duration of any contract, this generation may also provide alternative investment options for Orion's distribution network.</t>
  </si>
  <si>
    <t>Consent Status</t>
  </si>
  <si>
    <t>Commissioning Status</t>
  </si>
  <si>
    <t>Project on hold</t>
  </si>
  <si>
    <t>Commissioned in September 2018</t>
  </si>
  <si>
    <t>Consent has now lapsed</t>
  </si>
  <si>
    <t>Development rights with a landowner but Tilt Renewables has decided to have no further involvement with the Awhitu site</t>
  </si>
  <si>
    <t>Construction start date scheduled for 2016 but project start dependent on financing</t>
  </si>
  <si>
    <t>Meridian Energy currently has no plans to construct this project due to low demand growth</t>
  </si>
  <si>
    <t>Expected to generate by March 2019</t>
  </si>
  <si>
    <t>Expected to generate by October 2019</t>
  </si>
  <si>
    <t>Expected to generate by 2021</t>
  </si>
  <si>
    <t>Cannot generate before 2026</t>
  </si>
  <si>
    <t>In or out</t>
  </si>
  <si>
    <t>Out</t>
  </si>
  <si>
    <t>Investors not committed</t>
  </si>
  <si>
    <t>In</t>
  </si>
  <si>
    <t>Market arrangements not finalised as per cell e4 so not committed.</t>
  </si>
  <si>
    <t>From AMP, investment appears to be going ahead.</t>
  </si>
  <si>
    <t>In construction phase if generating by mid 2019.</t>
  </si>
  <si>
    <t>Not certain whether committed</t>
  </si>
  <si>
    <t>POC to adjust</t>
  </si>
  <si>
    <t>Out - reason in cell E7</t>
  </si>
  <si>
    <t>Not commited and unlikely to be due to high LRMC cost</t>
  </si>
  <si>
    <t>It has been commissioned but wont appear in datasets</t>
  </si>
  <si>
    <t>Not committed</t>
  </si>
  <si>
    <t xml:space="preserve">Committed. </t>
  </si>
  <si>
    <t>??</t>
  </si>
  <si>
    <t>Uncertain whetehr this is committed</t>
  </si>
  <si>
    <t>Consent lapsed</t>
  </si>
  <si>
    <t>Region</t>
  </si>
  <si>
    <t>Cromwell</t>
  </si>
  <si>
    <t>Bromley</t>
  </si>
  <si>
    <t>Aurora</t>
  </si>
  <si>
    <t>30 GWh</t>
  </si>
  <si>
    <r>
      <t xml:space="preserve">Mr Mulvihill said the power scheme would be on Earnscleugh Station, between </t>
    </r>
    <r>
      <rPr>
        <b/>
        <sz val="10"/>
        <color rgb="FF222222"/>
        <rFont val="Arial"/>
        <family val="2"/>
      </rPr>
      <t>Alexandra and Clyde</t>
    </r>
    <r>
      <rPr>
        <sz val="10"/>
        <color rgb="FF222222"/>
        <rFont val="Arial"/>
        <family val="2"/>
      </rPr>
      <t>, and would be "largely unseen". Most of the 3.5km pipeline would be buried.</t>
    </r>
  </si>
  <si>
    <t>FRASER</t>
  </si>
  <si>
    <t>Fraser is definitely Aurora. It is not Lakeland Network because Lakeland is Queenstown some distance away. Concept consulting described it as part of FKN0331</t>
  </si>
  <si>
    <t>KOE1101</t>
  </si>
  <si>
    <t>Kaikohe</t>
  </si>
  <si>
    <t>MCH0111</t>
  </si>
  <si>
    <t>NZAS</t>
  </si>
  <si>
    <t>Horizon Energy</t>
  </si>
  <si>
    <t>Nelson Electricity boundaries - confirming that Matiri Project is Network Tasman</t>
  </si>
  <si>
    <t>Network Tasman</t>
  </si>
  <si>
    <t>Murchison</t>
  </si>
  <si>
    <t>Papanui</t>
  </si>
  <si>
    <t>Per Orion's asset management plan. Belfast station called BFT0111 is not there</t>
  </si>
  <si>
    <t>Electricity Ashburton</t>
  </si>
  <si>
    <t>Ashburton</t>
  </si>
  <si>
    <t>Rakaia</t>
  </si>
  <si>
    <t>http://www.windenergy.org.nz/taumatatotara</t>
  </si>
  <si>
    <t>Ta Anga</t>
  </si>
  <si>
    <t>Hangitiki</t>
  </si>
  <si>
    <t>The Lines Company</t>
  </si>
  <si>
    <t>POC name</t>
  </si>
  <si>
    <t>Kawerau - this is not Norske Skog</t>
  </si>
  <si>
    <t>Kawerau (not Norske Skog)</t>
  </si>
  <si>
    <t xml:space="preserve"> GWh/yr</t>
  </si>
  <si>
    <t>Aurora Energy</t>
  </si>
  <si>
    <t>Centralines</t>
  </si>
  <si>
    <t>Eastland Network</t>
  </si>
  <si>
    <t>Electra</t>
  </si>
  <si>
    <t>Electricity Invercargill</t>
  </si>
  <si>
    <t>Horizon</t>
  </si>
  <si>
    <t>Lakeland Network</t>
  </si>
  <si>
    <t>Mainpower</t>
  </si>
  <si>
    <t>OtagoNet JV</t>
  </si>
  <si>
    <t>Powerco</t>
  </si>
  <si>
    <t>Scanpower</t>
  </si>
  <si>
    <t>The Power Company</t>
  </si>
  <si>
    <t>Unison</t>
  </si>
  <si>
    <t>Waipa Power</t>
  </si>
  <si>
    <t>WEL</t>
  </si>
  <si>
    <t>Wellington Electricity</t>
  </si>
  <si>
    <t>Generators</t>
  </si>
  <si>
    <t>Contact</t>
  </si>
  <si>
    <t>Genesis</t>
  </si>
  <si>
    <t>Meridian</t>
  </si>
  <si>
    <t>Mokai JV</t>
  </si>
  <si>
    <t>MRP</t>
  </si>
  <si>
    <t>NAP JV</t>
  </si>
  <si>
    <t>Pioneer</t>
  </si>
  <si>
    <t>Todd</t>
  </si>
  <si>
    <t>Major industrials</t>
  </si>
  <si>
    <t>Kiwirail</t>
  </si>
  <si>
    <t>Methanex</t>
  </si>
  <si>
    <t>Norske Skog</t>
  </si>
  <si>
    <t>NZ Steel</t>
  </si>
  <si>
    <t>PanPac</t>
  </si>
  <si>
    <t>Rayonier</t>
  </si>
  <si>
    <t>Winstones</t>
  </si>
  <si>
    <t>EDBs</t>
  </si>
  <si>
    <t>Distributor load (GWh)</t>
  </si>
  <si>
    <t>Too far out to be  considered</t>
  </si>
  <si>
    <t>Distributor Region</t>
  </si>
  <si>
    <t>2014_2015</t>
  </si>
  <si>
    <t>2015_2016</t>
  </si>
  <si>
    <t>2016_2017</t>
  </si>
  <si>
    <t>2017_2018</t>
  </si>
  <si>
    <t>Wairakei_Var_2014_2015</t>
  </si>
  <si>
    <t>Wairakei_Var_2015_2016</t>
  </si>
  <si>
    <t>Wairakei_Var_2016_2017</t>
  </si>
  <si>
    <t>Wairakei_Var_2017_2018</t>
  </si>
  <si>
    <t>node.Gen</t>
  </si>
  <si>
    <t>Node</t>
  </si>
  <si>
    <t>generationMWh</t>
  </si>
  <si>
    <t>loadMWh</t>
  </si>
  <si>
    <t>December run (latest)</t>
  </si>
  <si>
    <t>Wairakei Ring_VAR_2014_2015</t>
  </si>
  <si>
    <t>Wairakei Ring_VAR_2015_2016</t>
  </si>
  <si>
    <t>Wairakei Ring_VAR_2016_2017</t>
  </si>
  <si>
    <t>Wairakei Ring_VAR_2017_2018</t>
  </si>
  <si>
    <t>Kawerau adjustment (Horizon)</t>
  </si>
  <si>
    <t>October vSPD Run</t>
  </si>
  <si>
    <t>December vSPD Run</t>
  </si>
  <si>
    <t>vSPD run</t>
  </si>
  <si>
    <t>Case</t>
  </si>
  <si>
    <t>ToddPeaker_npl (Junction road)</t>
  </si>
  <si>
    <t>Approach</t>
  </si>
  <si>
    <t xml:space="preserve">The Authorty will consider proposals as to whether new generation should be permitted for netting against load in the initial benefit-based charge. </t>
  </si>
  <si>
    <t>% TOTAL (FOR THRESHOLD)</t>
  </si>
  <si>
    <t>Excluded as grid connected</t>
  </si>
  <si>
    <t>Probably embedded</t>
  </si>
  <si>
    <t>Grid connected</t>
  </si>
  <si>
    <t>Shortlist</t>
  </si>
  <si>
    <t>Draft decision</t>
  </si>
  <si>
    <t xml:space="preserve">Transpower </t>
  </si>
  <si>
    <t>Disclosure Date</t>
  </si>
  <si>
    <t xml:space="preserve">SCHEDULE G3: GRID EXIT POINT (GXP) CONNECTION CAPACITY AND DEMAND (ACTUAL AND FORECAST) </t>
  </si>
  <si>
    <t>Disclosure Year (year ended)</t>
  </si>
  <si>
    <t>ref</t>
  </si>
  <si>
    <t>CY</t>
  </si>
  <si>
    <t>CY+1</t>
  </si>
  <si>
    <t>CY+2</t>
  </si>
  <si>
    <t>CY+3</t>
  </si>
  <si>
    <t>CY+4</t>
  </si>
  <si>
    <t>CY+5</t>
  </si>
  <si>
    <t>CY+6</t>
  </si>
  <si>
    <t>CY+7</t>
  </si>
  <si>
    <t>CY+8</t>
  </si>
  <si>
    <t>CY+9</t>
  </si>
  <si>
    <t>CY+10</t>
  </si>
  <si>
    <t xml:space="preserve">Comments on Capacity </t>
  </si>
  <si>
    <t>Masterton</t>
  </si>
  <si>
    <t>*Insert additional rows and update calculation of totals as needed</t>
  </si>
  <si>
    <t>G3(ii): Current Connection Capacity vs Actual and Forecast Injection</t>
  </si>
  <si>
    <t>Grid Injection point (generator location if embedded)</t>
  </si>
  <si>
    <t>Forecast Injection (MVA)</t>
  </si>
  <si>
    <t>Bream Bay (Marsden Diesel)</t>
  </si>
  <si>
    <t xml:space="preserve">Kaikohe (Ngawha) </t>
  </si>
  <si>
    <t xml:space="preserve">Top Energy has publicly announced that it is expanding its Ngawha generation by an additional 28 MW of generation capacity by 2021. </t>
  </si>
  <si>
    <t>Maungatapere (Wairua)</t>
  </si>
  <si>
    <t xml:space="preserve">Albany (Rosedale) </t>
  </si>
  <si>
    <t>Rosedale generation is limited to approximately 1 MW due to insufficient gas at the site.  This amount is not expected to rise significantly within the next few years.</t>
  </si>
  <si>
    <t>Bombay (Hampton Downs Landfill)</t>
  </si>
  <si>
    <t>Bombay (Greymouth power co., Contact Energy)</t>
  </si>
  <si>
    <t>This value includes an embedded generating unit with a nominal rating of 38 MW.   However, its continuous output is approximately 25 MW.</t>
  </si>
  <si>
    <t>Mangere (Watercare Mangere)</t>
  </si>
  <si>
    <t>Otahuhu (Greenmount Landfill)</t>
  </si>
  <si>
    <t>Information from Envirowaste website. Lanfill is closed and presently  produces 1 MW. This is expected to reduce over time.</t>
  </si>
  <si>
    <t>Penrose (Auckland Hospital)</t>
  </si>
  <si>
    <t>Silverdale (Redvale)</t>
  </si>
  <si>
    <t>Waste Management website indicates that energy output is expected to double by 2025. However, no useful figures are given.</t>
  </si>
  <si>
    <t>Takanini (Whitford Landfill)</t>
  </si>
  <si>
    <t>Hangatiki (Mangapehi)</t>
  </si>
  <si>
    <t>Hangatiki  (Wairere Falls)</t>
  </si>
  <si>
    <t>Hangatiki (Mokauiti)</t>
  </si>
  <si>
    <t>Hangatiki (Speedies Road)</t>
  </si>
  <si>
    <t xml:space="preserve">Two 250 MW coal-fired units are assumed to remain in service at Huntly until the end of 2022, at which time they are decommissioned.
</t>
  </si>
  <si>
    <t>Mokai</t>
  </si>
  <si>
    <t>Te Awamutu (Anchor Products)</t>
  </si>
  <si>
    <t>Te Kowhai (Te Rapa)</t>
  </si>
  <si>
    <t>Te Kowhai (Te Uku)</t>
  </si>
  <si>
    <t>Te Kowhai (Horotiu Landfill)</t>
  </si>
  <si>
    <t>Waikino (Tirohia Landfill)</t>
  </si>
  <si>
    <t>Whakamaru is currently being upgraded and its capacity will increase by 20 MW once all of the upgrades are completed which is due in 2020.</t>
  </si>
  <si>
    <t>Edgecumbe (Bay Milk)</t>
  </si>
  <si>
    <t>Kawerau (BOPE)</t>
  </si>
  <si>
    <t>Kawerau (Oji)</t>
  </si>
  <si>
    <t>Kawerau (KAG)</t>
  </si>
  <si>
    <t>Kawerau (KA24)</t>
  </si>
  <si>
    <t>Kawerau (Ngati Tuwharetoa)</t>
  </si>
  <si>
    <t>The electricity market designation for Ngati Tuwharetoa is Onepu.</t>
  </si>
  <si>
    <t>Kawerau (TPP)</t>
  </si>
  <si>
    <t>Kawerau (Te Ahi O Maui)</t>
  </si>
  <si>
    <t>New generation scheduled for connection in 2018</t>
  </si>
  <si>
    <t>Mount Maunganui (Balance Agri)</t>
  </si>
  <si>
    <t>Rotorua (Fletcher Forests)</t>
  </si>
  <si>
    <t>Rotorua (Wheao, Flaxy Scheme)</t>
  </si>
  <si>
    <t>Tauranga (Kaimai)</t>
  </si>
  <si>
    <t>Bunnythorpe (Tararua Wind Stage 2)</t>
  </si>
  <si>
    <t>Linton (Tararua Wind Stage 1)</t>
  </si>
  <si>
    <t>Linton (Totara Road)</t>
  </si>
  <si>
    <t>Nga Awa Purua – Ngatamariki</t>
  </si>
  <si>
    <t>Although Ohaaki still has 116 MWe of plant installed on site, station output is limited by steam field capacity.</t>
  </si>
  <si>
    <t>Ongarue (Mokauiti, Kuratau and Wairere Falls)</t>
  </si>
  <si>
    <t>Poihipi</t>
  </si>
  <si>
    <t>Tararua Wind Central – Tararua Stage 3</t>
  </si>
  <si>
    <t>Tararua Wind Central (Te Rere Hau)</t>
  </si>
  <si>
    <t>Forecast value reflects expected output</t>
  </si>
  <si>
    <t>Wairakei (Hinemaiaia)</t>
  </si>
  <si>
    <t>Wairakei (Rotokawa)</t>
  </si>
  <si>
    <t>Wairakei (Te Huka)</t>
  </si>
  <si>
    <t>Woodville – Te Apiti</t>
  </si>
  <si>
    <t>Carrington St (Mangorei)</t>
  </si>
  <si>
    <t>Hawera – Kiwi Dairy (Whareroa)</t>
  </si>
  <si>
    <t>Hawera – Patea</t>
  </si>
  <si>
    <t>Huirangi (Mangahewa)</t>
  </si>
  <si>
    <t>Huirangi (Motukawa)</t>
  </si>
  <si>
    <t>Junction Road</t>
  </si>
  <si>
    <t>Due to be commissioned in 2020</t>
  </si>
  <si>
    <t>Taranaki Combined Cycle</t>
  </si>
  <si>
    <t>Stratford (Stratford Austral Pacific)</t>
  </si>
  <si>
    <t>Kaitawa, Piripaua and Tuai are collectively known as Waikaremoana scheme</t>
  </si>
  <si>
    <t>Redclyffe (Ravensdown)</t>
  </si>
  <si>
    <t>Redclyffe (Esk River)</t>
  </si>
  <si>
    <t>Tuai (Gisborne)</t>
  </si>
  <si>
    <t>Tuai (Matawai)</t>
  </si>
  <si>
    <t>Tuai (Waihi)</t>
  </si>
  <si>
    <t>Whirinaki (Pan Pac)</t>
  </si>
  <si>
    <t>Central Park (Southern Landfill)</t>
  </si>
  <si>
    <t>Central Park (Wellington Hospital)</t>
  </si>
  <si>
    <t>The Wellington Hospital generation is standby only.</t>
  </si>
  <si>
    <t>Greytown (Hau Nui)</t>
  </si>
  <si>
    <t>Haywards (Silverstream)</t>
  </si>
  <si>
    <t>Wilton (Mill Creek)</t>
  </si>
  <si>
    <t>Haywards 220 kV (HVDC North transfer)</t>
  </si>
  <si>
    <t>The fourth cable may be installed in future as an additional stage in the HVDC development, increasing the HVDC link capacity to 1,400 MW.</t>
  </si>
  <si>
    <t>Argyle – Branch River Scheme</t>
  </si>
  <si>
    <t>Blenheim (Lulworth Wind)</t>
  </si>
  <si>
    <t>Blenheim  (Waihopai)</t>
  </si>
  <si>
    <t>Motupipi (Onekaka)</t>
  </si>
  <si>
    <t>Stoke (Cobb)</t>
  </si>
  <si>
    <t>Dobson (Arnold)</t>
  </si>
  <si>
    <t>Hokitika (Amethyst)</t>
  </si>
  <si>
    <t>Hokitika(McKays Creek)</t>
  </si>
  <si>
    <t>Hokitika (Wahapo-Okarito Forks)</t>
  </si>
  <si>
    <t>Kumara (Hokitika Diesel)</t>
  </si>
  <si>
    <t>Kumara (Kumara and Dillmans)</t>
  </si>
  <si>
    <t>Kumara and Dillmans share the same water and are offered into the market as a single 10 MW generator. Kumara does not have significant water storage but is expected to supply an average of 4 MW during summer peaks.</t>
  </si>
  <si>
    <t>Robertson Street (Kawatiri Hydro)</t>
  </si>
  <si>
    <t xml:space="preserve">Ashburton (Highbank) </t>
  </si>
  <si>
    <t xml:space="preserve">Ashburton (Montalto) </t>
  </si>
  <si>
    <t>Bromley (City Waste)</t>
  </si>
  <si>
    <t>Bromley (QE2 diesel)</t>
  </si>
  <si>
    <t>QE2 diesel generation will be shifted to the Islington 66 kV GXP in 2019.</t>
  </si>
  <si>
    <t>Islington (QE2 diesel)</t>
  </si>
  <si>
    <t xml:space="preserve">QE2 diesel generation will be shifted to the Islington 66 kV GXP in 2019. </t>
  </si>
  <si>
    <t>Albury (Opuha)</t>
  </si>
  <si>
    <t>Berwick/Halfway Bush (Waipori)</t>
  </si>
  <si>
    <t>Berwick/Halfway Bush (Mahinerangi)</t>
  </si>
  <si>
    <t>Balclutha (Mt. Stuart)</t>
  </si>
  <si>
    <t>Clyde (Fraser)</t>
  </si>
  <si>
    <t>Clyde (Horseshoe Bend hydro)</t>
  </si>
  <si>
    <t>Clyde (Horseshoe Bend wind)</t>
  </si>
  <si>
    <t>Clyde (Talla Burn)</t>
  </si>
  <si>
    <t>Clyde (Teviot)</t>
  </si>
  <si>
    <t>Clyde (Kowhai)</t>
  </si>
  <si>
    <t>Cromwell (Roaring Meg)</t>
  </si>
  <si>
    <t>Frankton (Wye Creek)</t>
  </si>
  <si>
    <t>Halfway Bush (Deep Stream)</t>
  </si>
  <si>
    <t>Invercargill (Flat Hill)</t>
  </si>
  <si>
    <t>Naseby (Falls Dam)</t>
  </si>
  <si>
    <t>Naseby (Pateroa)</t>
  </si>
  <si>
    <t xml:space="preserve">Naseby (Paerau) </t>
  </si>
  <si>
    <t>North Makarewa (Monowai)</t>
  </si>
  <si>
    <t>North Makarewa (White Hill)</t>
  </si>
  <si>
    <t>GIPs Total</t>
  </si>
  <si>
    <t>Non specific. Only 9MW.</t>
  </si>
  <si>
    <t>The proposed de-minimis for adjusting demand due to new DG in vSPD is to abstain from making adjustments unless the consented/committed DG is at least 20% the size of a distributors or direct connect customer's load.</t>
  </si>
  <si>
    <t>It is important to note that the DG in question can not have affected the requirement for the transmission investments for which charges are being applied - because the investment was commissioned well before the DG.</t>
  </si>
  <si>
    <t>Adjustment: 20MW * 0.9 (90% availability) = 18 MW</t>
  </si>
  <si>
    <t>Adjustment</t>
  </si>
  <si>
    <t>README</t>
  </si>
  <si>
    <t>This file sets out the process for identifying consented/financially committed distirbuted generation, for netting purposes in vSPD.</t>
  </si>
  <si>
    <t xml:space="preserve">Recommendation  - run each Geothermal above at 90% of capacity. </t>
  </si>
  <si>
    <t>The sheet titled "Shortlist analysis" contains the results of the analysis.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</si>
</sst>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_-* #,##0_-;\-* #,##0_-;_-* &quot;-&quot;??_-;_-@_-"/>
    <numFmt numFmtId="166" formatCode="0.0%"/>
    <numFmt numFmtId="167" formatCode="_([$-1409]d\ mmmm\ yyyy;_(@"/>
    <numFmt numFmtId="168" formatCode="_(* #,##0.00_);_(* \(#,##0.00\);_(* &quot;-&quot;??_);_(@_)"/>
  </numFmts>
  <fonts count="54"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9"/>
      <color indexed="81"/>
      <name val="Tahoma"/>
      <family val="2"/>
    </font>
    <font>
      <sz val="9"/>
      <color indexed="81"/>
      <name val="Tahoma"/>
      <family val="2"/>
    </font>
    <font>
      <b/>
      <sz val="9"/>
      <color indexed="8"/>
      <name val="Tahoma"/>
      <family val="2"/>
    </font>
    <font>
      <sz val="9"/>
      <color indexed="8"/>
      <name val="Tahoma"/>
      <family val="2"/>
    </font>
    <font>
      <u/>
      <sz val="10"/>
      <name val="Arial"/>
      <family val="2"/>
    </font>
    <font>
      <sz val="10"/>
      <color rgb="FF222222"/>
      <name val="Arial"/>
      <family val="2"/>
    </font>
    <font>
      <b/>
      <sz val="10"/>
      <color rgb="FF222222"/>
      <name val="Arial"/>
      <family val="2"/>
    </font>
    <font>
      <sz val="10"/>
      <name val="Arial"/>
      <family val="2"/>
    </font>
    <font>
      <b/>
      <sz val="11"/>
      <color theme="1"/>
      <name val="Calibri"/>
      <family val="2"/>
      <scheme val="minor"/>
    </font>
    <font>
      <b/>
      <u/>
      <sz val="10"/>
      <name val="Arial"/>
      <family val="2"/>
    </font>
    <font>
      <u/>
      <sz val="10"/>
      <color theme="10"/>
      <name val="Arial"/>
      <family val="2"/>
    </font>
    <font>
      <b/>
      <sz val="14"/>
      <name val="Arial"/>
      <family val="2"/>
    </font>
    <font>
      <i/>
      <sz val="11"/>
      <color theme="1"/>
      <name val="Calibri"/>
      <family val="2"/>
      <scheme val="minor"/>
    </font>
    <font>
      <sz val="11"/>
      <name val="Calibri"/>
      <family val="2"/>
      <scheme val="minor"/>
    </font>
    <font>
      <sz val="10"/>
      <color theme="1"/>
      <name val="Arial"/>
      <family val="2"/>
    </font>
    <font>
      <b/>
      <sz val="10"/>
      <color theme="1"/>
      <name val="Arial"/>
      <family val="2"/>
    </font>
    <font>
      <i/>
      <sz val="10"/>
      <color theme="1"/>
      <name val="Arial"/>
      <family val="2"/>
    </font>
    <font>
      <sz val="10"/>
      <color theme="3" tint="0.39997558519241921"/>
      <name val="Arial"/>
      <family val="2"/>
    </font>
    <font>
      <b/>
      <i/>
      <sz val="10"/>
      <color theme="1"/>
      <name val="Arial"/>
      <family val="2"/>
    </font>
    <font>
      <sz val="11"/>
      <name val="Calibri"/>
      <family val="2"/>
    </font>
    <font>
      <sz val="10"/>
      <color indexed="8"/>
      <name val="Calibri"/>
      <family val="2"/>
    </font>
    <font>
      <sz val="10"/>
      <name val="Calibri"/>
      <family val="4"/>
    </font>
    <font>
      <b/>
      <sz val="11"/>
      <color indexed="8"/>
      <name val="Calibri"/>
      <family val="2"/>
    </font>
    <font>
      <sz val="10"/>
      <color theme="1"/>
      <name val="Calibri"/>
      <family val="4"/>
      <scheme val="minor"/>
    </font>
    <font>
      <b/>
      <sz val="10.5"/>
      <color indexed="8"/>
      <name val="Calibri"/>
      <family val="1"/>
    </font>
    <font>
      <sz val="11"/>
      <name val="Calibri"/>
      <family val="1"/>
    </font>
    <font>
      <b/>
      <sz val="16"/>
      <name val="Calibri"/>
      <family val="4"/>
      <scheme val="minor"/>
    </font>
    <font>
      <sz val="10"/>
      <color indexed="8"/>
      <name val="Calibri"/>
      <family val="4"/>
    </font>
    <font>
      <i/>
      <sz val="10"/>
      <name val="Calibri"/>
      <family val="2"/>
      <scheme val="minor"/>
    </font>
    <font>
      <sz val="10"/>
      <color indexed="8"/>
      <name val="Arial"/>
      <family val="1"/>
    </font>
    <font>
      <b/>
      <sz val="11"/>
      <name val="Calibri"/>
      <family val="2"/>
    </font>
    <font>
      <sz val="10"/>
      <name val="Calibri"/>
      <family val="4"/>
      <scheme val="minor"/>
    </font>
    <font>
      <sz val="10"/>
      <color theme="1"/>
      <name val="Calibri"/>
      <family val="1"/>
      <scheme val="minor"/>
    </font>
    <font>
      <b/>
      <sz val="8"/>
      <color rgb="FF000000"/>
      <name val="Arial"/>
      <family val="2"/>
    </font>
    <font>
      <sz val="10"/>
      <color theme="1"/>
      <name val="Calibri"/>
      <family val="1"/>
    </font>
    <font>
      <b/>
      <sz val="14"/>
      <name val="Calibri"/>
      <family val="2"/>
      <scheme val="minor"/>
    </font>
    <font>
      <sz val="10"/>
      <name val="Calibri"/>
      <family val="2"/>
      <scheme val="minor"/>
    </font>
    <font>
      <b/>
      <sz val="12"/>
      <name val="Calibri"/>
      <family val="2"/>
      <scheme val="minor"/>
    </font>
    <font>
      <b/>
      <sz val="10"/>
      <name val="Calibri"/>
      <family val="2"/>
      <scheme val="minor"/>
    </font>
    <font>
      <b/>
      <sz val="12"/>
      <color theme="1"/>
      <name val="Calibri"/>
      <family val="1"/>
      <scheme val="minor"/>
    </font>
    <font>
      <b/>
      <sz val="11"/>
      <name val="Calibri"/>
      <family val="2"/>
      <scheme val="minor"/>
    </font>
    <font>
      <b/>
      <sz val="11"/>
      <color theme="1"/>
      <name val="Calibri"/>
      <family val="1"/>
      <scheme val="minor"/>
    </font>
    <font>
      <sz val="10"/>
      <color theme="4" tint="0.39994506668294322"/>
      <name val="Calibri"/>
      <family val="2"/>
      <scheme val="minor"/>
    </font>
    <font>
      <sz val="11"/>
      <color theme="1"/>
      <name val="Calibri"/>
      <family val="1"/>
      <scheme val="minor"/>
    </font>
    <font>
      <sz val="10"/>
      <color rgb="FFFF0000"/>
      <name val="Calibri"/>
      <family val="2"/>
      <scheme val="minor"/>
    </font>
    <font>
      <i/>
      <sz val="11"/>
      <color theme="1"/>
      <name val="Calibri"/>
      <family val="1"/>
      <scheme val="minor"/>
    </font>
    <font>
      <sz val="11"/>
      <color theme="1"/>
      <name val="Calibri"/>
      <family val="1"/>
    </font>
    <font>
      <sz val="10"/>
      <color theme="4"/>
      <name val="Calibri"/>
      <family val="4"/>
      <scheme val="minor"/>
    </font>
  </fonts>
  <fills count="10">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1"/>
        <bgColor indexed="64"/>
      </patternFill>
    </fill>
    <fill>
      <patternFill patternType="solid">
        <fgColor rgb="FFCCFFCC"/>
        <bgColor indexed="64"/>
      </patternFill>
    </fill>
    <fill>
      <patternFill patternType="solid">
        <fgColor theme="0"/>
        <bgColor indexed="64"/>
      </patternFill>
    </fill>
    <fill>
      <patternFill patternType="solid">
        <fgColor indexed="9"/>
        <bgColor indexed="64"/>
      </patternFill>
    </fill>
    <fill>
      <patternFill patternType="solid">
        <fgColor theme="6"/>
        <bgColor indexed="64"/>
      </patternFill>
    </fill>
    <fill>
      <patternFill patternType="solid">
        <fgColor rgb="FFFFFF9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8"/>
      </left>
      <right/>
      <top style="thin">
        <color indexed="8"/>
      </top>
      <bottom/>
      <diagonal/>
    </border>
    <border>
      <left/>
      <right/>
      <top style="thin">
        <color indexed="8"/>
      </top>
      <bottom/>
      <diagonal/>
    </border>
    <border>
      <left/>
      <right style="thin">
        <color indexed="64"/>
      </right>
      <top/>
      <bottom/>
      <diagonal/>
    </border>
    <border>
      <left style="thin">
        <color indexed="64"/>
      </left>
      <right/>
      <top/>
      <bottom/>
      <diagonal/>
    </border>
    <border>
      <left style="thin">
        <color indexed="8"/>
      </left>
      <right/>
      <top/>
      <bottom style="thin">
        <color indexed="8"/>
      </bottom>
      <diagonal/>
    </border>
    <border>
      <left/>
      <right/>
      <top/>
      <bottom style="thin">
        <color indexed="8"/>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style="medium">
        <color indexed="64"/>
      </top>
      <bottom style="medium">
        <color indexed="64"/>
      </bottom>
      <diagonal/>
    </border>
    <border>
      <left/>
      <right/>
      <top style="medium">
        <color indexed="64"/>
      </top>
      <bottom/>
      <diagonal/>
    </border>
  </borders>
  <cellStyleXfs count="25">
    <xf numFmtId="0" fontId="0" fillId="0" borderId="0"/>
    <xf numFmtId="43" fontId="3" fillId="0" borderId="0" applyFont="0" applyFill="0" applyBorder="0" applyAlignment="0" applyProtection="0"/>
    <xf numFmtId="9" fontId="13" fillId="0" borderId="0" applyFont="0" applyFill="0" applyBorder="0" applyAlignment="0" applyProtection="0"/>
    <xf numFmtId="0" fontId="2" fillId="0" borderId="0"/>
    <xf numFmtId="0" fontId="16" fillId="0" borderId="0" applyNumberFormat="0" applyFill="0" applyBorder="0" applyAlignment="0" applyProtection="0"/>
    <xf numFmtId="0" fontId="26" fillId="5" borderId="0" applyFont="0" applyAlignment="0"/>
    <xf numFmtId="0" fontId="29" fillId="0" borderId="0"/>
    <xf numFmtId="0" fontId="1" fillId="0" borderId="0"/>
    <xf numFmtId="0" fontId="32" fillId="5" borderId="11" applyBorder="0"/>
    <xf numFmtId="0" fontId="34" fillId="5" borderId="0" applyAlignment="0">
      <alignment horizontal="center"/>
    </xf>
    <xf numFmtId="167" fontId="35" fillId="0" borderId="0" applyFont="0" applyFill="0" applyBorder="0" applyProtection="0">
      <protection locked="0"/>
    </xf>
    <xf numFmtId="0" fontId="37" fillId="5" borderId="0" applyBorder="0">
      <alignment vertical="top" wrapText="1"/>
    </xf>
    <xf numFmtId="0" fontId="34" fillId="9" borderId="10">
      <alignment horizontal="right"/>
    </xf>
    <xf numFmtId="0" fontId="41" fillId="9" borderId="0" applyBorder="0"/>
    <xf numFmtId="0" fontId="42" fillId="9" borderId="0" applyAlignment="0"/>
    <xf numFmtId="0" fontId="44" fillId="9" borderId="0" applyBorder="0">
      <alignment horizontal="center" wrapText="1"/>
    </xf>
    <xf numFmtId="0" fontId="34" fillId="9" borderId="0" applyBorder="0"/>
    <xf numFmtId="0" fontId="34" fillId="9" borderId="0" applyBorder="0">
      <alignment horizontal="center" wrapText="1"/>
    </xf>
    <xf numFmtId="168" fontId="29" fillId="0" borderId="0" applyFont="0" applyFill="0" applyBorder="0" applyAlignment="0" applyProtection="0"/>
    <xf numFmtId="0" fontId="42" fillId="9" borderId="0" applyBorder="0">
      <alignment horizontal="left"/>
    </xf>
    <xf numFmtId="0" fontId="1" fillId="0" borderId="0"/>
    <xf numFmtId="43" fontId="29" fillId="0" borderId="0" applyFont="0" applyFill="0" applyBorder="0" applyAlignment="0" applyProtection="0"/>
    <xf numFmtId="0" fontId="48" fillId="0" borderId="1" applyProtection="0"/>
    <xf numFmtId="0" fontId="44" fillId="9" borderId="0" applyBorder="0">
      <alignment horizontal="left"/>
    </xf>
    <xf numFmtId="0" fontId="1" fillId="0" borderId="0"/>
  </cellStyleXfs>
  <cellXfs count="227">
    <xf numFmtId="0" fontId="0" fillId="0" borderId="0" xfId="0"/>
    <xf numFmtId="0" fontId="0" fillId="0" borderId="0" xfId="0" applyFill="1"/>
    <xf numFmtId="0" fontId="5" fillId="0" borderId="0" xfId="0" applyFont="1" applyAlignment="1">
      <alignment wrapText="1"/>
    </xf>
    <xf numFmtId="0" fontId="5" fillId="0" borderId="0" xfId="0" applyFont="1" applyBorder="1" applyAlignment="1">
      <alignment wrapText="1"/>
    </xf>
    <xf numFmtId="0" fontId="0" fillId="0" borderId="0" xfId="0" applyBorder="1"/>
    <xf numFmtId="0" fontId="4" fillId="0" borderId="0" xfId="0" applyFont="1" applyBorder="1"/>
    <xf numFmtId="0" fontId="4" fillId="0" borderId="0" xfId="0" applyFont="1"/>
    <xf numFmtId="0" fontId="5" fillId="0" borderId="0" xfId="0" applyFont="1" applyBorder="1" applyAlignment="1">
      <alignment horizontal="center" vertical="center" wrapText="1"/>
    </xf>
    <xf numFmtId="1" fontId="0" fillId="0" borderId="0" xfId="0" applyNumberFormat="1" applyBorder="1"/>
    <xf numFmtId="0" fontId="0" fillId="0" borderId="0" xfId="0" applyFill="1" applyBorder="1"/>
    <xf numFmtId="0" fontId="5" fillId="0" borderId="0" xfId="0" applyFont="1" applyBorder="1"/>
    <xf numFmtId="1" fontId="4" fillId="0" borderId="0" xfId="0" applyNumberFormat="1" applyFont="1" applyBorder="1"/>
    <xf numFmtId="0" fontId="4" fillId="0" borderId="0" xfId="0" applyFont="1" applyFill="1" applyBorder="1"/>
    <xf numFmtId="0" fontId="0" fillId="0" borderId="0" xfId="0" applyFont="1" applyFill="1" applyBorder="1"/>
    <xf numFmtId="0" fontId="4" fillId="0" borderId="0" xfId="0" applyFont="1" applyBorder="1" applyAlignment="1">
      <alignment wrapText="1"/>
    </xf>
    <xf numFmtId="0" fontId="4" fillId="2" borderId="0" xfId="0" applyFont="1" applyFill="1" applyBorder="1" applyAlignment="1">
      <alignment wrapText="1"/>
    </xf>
    <xf numFmtId="0" fontId="4" fillId="0" borderId="0" xfId="0" applyFont="1" applyFill="1" applyBorder="1" applyAlignment="1">
      <alignment wrapText="1"/>
    </xf>
    <xf numFmtId="0" fontId="5" fillId="0" borderId="0" xfId="0" applyFont="1" applyFill="1" applyBorder="1" applyAlignment="1">
      <alignment horizontal="center" vertical="center" wrapText="1"/>
    </xf>
    <xf numFmtId="1" fontId="4" fillId="0" borderId="0" xfId="0" applyNumberFormat="1" applyFont="1" applyFill="1" applyBorder="1"/>
    <xf numFmtId="1" fontId="4" fillId="0" borderId="0" xfId="0" applyNumberFormat="1" applyFont="1" applyFill="1" applyBorder="1" applyAlignment="1">
      <alignment wrapText="1"/>
    </xf>
    <xf numFmtId="0" fontId="5" fillId="0" borderId="0" xfId="0" applyFont="1"/>
    <xf numFmtId="0" fontId="11" fillId="0" borderId="0" xfId="0" applyFont="1"/>
    <xf numFmtId="0" fontId="3" fillId="0" borderId="0" xfId="0" applyFont="1"/>
    <xf numFmtId="1" fontId="3" fillId="0" borderId="0" xfId="0" applyNumberFormat="1" applyFont="1" applyFill="1" applyBorder="1"/>
    <xf numFmtId="1" fontId="4" fillId="2" borderId="0" xfId="0" applyNumberFormat="1" applyFont="1" applyFill="1" applyBorder="1" applyAlignment="1">
      <alignment wrapText="1"/>
    </xf>
    <xf numFmtId="0" fontId="0" fillId="0" borderId="0" xfId="0" applyBorder="1" applyAlignment="1">
      <alignment wrapText="1"/>
    </xf>
    <xf numFmtId="1" fontId="0" fillId="0" borderId="0" xfId="0" applyNumberFormat="1" applyBorder="1" applyAlignment="1">
      <alignment wrapText="1"/>
    </xf>
    <xf numFmtId="1" fontId="4" fillId="0" borderId="0" xfId="0" applyNumberFormat="1" applyFont="1" applyBorder="1" applyAlignment="1">
      <alignment wrapText="1"/>
    </xf>
    <xf numFmtId="1" fontId="3" fillId="0" borderId="0" xfId="0" applyNumberFormat="1" applyFont="1" applyFill="1" applyBorder="1" applyAlignment="1">
      <alignment wrapText="1"/>
    </xf>
    <xf numFmtId="0" fontId="0" fillId="0" borderId="0" xfId="0" applyAlignment="1">
      <alignment wrapText="1"/>
    </xf>
    <xf numFmtId="0" fontId="0" fillId="0" borderId="0" xfId="0" applyFill="1" applyBorder="1" applyAlignment="1">
      <alignment wrapText="1"/>
    </xf>
    <xf numFmtId="0" fontId="0" fillId="0" borderId="0" xfId="0" applyFont="1" applyFill="1" applyBorder="1" applyAlignment="1">
      <alignment wrapText="1"/>
    </xf>
    <xf numFmtId="0" fontId="0" fillId="2" borderId="0" xfId="0" applyFill="1" applyBorder="1" applyAlignment="1">
      <alignment wrapText="1"/>
    </xf>
    <xf numFmtId="0" fontId="4" fillId="0" borderId="0" xfId="0" applyFont="1" applyFill="1" applyBorder="1" applyAlignment="1"/>
    <xf numFmtId="1" fontId="4" fillId="0" borderId="0" xfId="0" applyNumberFormat="1" applyFont="1" applyFill="1" applyBorder="1" applyAlignment="1"/>
    <xf numFmtId="1" fontId="3" fillId="0" borderId="0" xfId="0" applyNumberFormat="1" applyFont="1" applyFill="1" applyBorder="1" applyAlignment="1"/>
    <xf numFmtId="0" fontId="0" fillId="0" borderId="0" xfId="0" applyFill="1" applyBorder="1" applyAlignment="1"/>
    <xf numFmtId="0" fontId="0" fillId="0" borderId="0" xfId="0" applyFont="1" applyFill="1" applyBorder="1" applyAlignment="1"/>
    <xf numFmtId="0" fontId="3" fillId="0" borderId="0" xfId="0" applyFont="1" applyFill="1" applyBorder="1" applyAlignment="1"/>
    <xf numFmtId="0" fontId="3" fillId="0" borderId="0" xfId="0" applyFont="1" applyAlignment="1"/>
    <xf numFmtId="0" fontId="0" fillId="0" borderId="0" xfId="0" applyFill="1" applyAlignment="1">
      <alignment wrapText="1"/>
    </xf>
    <xf numFmtId="0" fontId="15" fillId="0" borderId="0" xfId="0" applyFont="1" applyAlignment="1">
      <alignment wrapText="1"/>
    </xf>
    <xf numFmtId="0" fontId="3" fillId="0" borderId="0" xfId="0" applyFont="1" applyBorder="1" applyAlignment="1">
      <alignment wrapText="1"/>
    </xf>
    <xf numFmtId="0" fontId="2" fillId="2" borderId="0" xfId="3" applyFill="1"/>
    <xf numFmtId="0" fontId="2" fillId="0" borderId="0" xfId="3" applyFill="1"/>
    <xf numFmtId="0" fontId="17" fillId="0" borderId="0" xfId="0" applyFont="1"/>
    <xf numFmtId="0" fontId="3" fillId="0" borderId="0" xfId="0" applyFont="1" applyFill="1" applyBorder="1" applyAlignment="1">
      <alignment wrapText="1"/>
    </xf>
    <xf numFmtId="0" fontId="16" fillId="0" borderId="0" xfId="4"/>
    <xf numFmtId="0" fontId="0" fillId="4" borderId="0" xfId="0" applyFill="1"/>
    <xf numFmtId="165" fontId="0" fillId="0" borderId="0" xfId="1" applyNumberFormat="1" applyFont="1" applyAlignment="1">
      <alignment horizontal="right" wrapText="1"/>
    </xf>
    <xf numFmtId="165" fontId="0" fillId="0" borderId="0" xfId="1" applyNumberFormat="1" applyFont="1" applyBorder="1" applyAlignment="1">
      <alignment wrapText="1"/>
    </xf>
    <xf numFmtId="165" fontId="3" fillId="0" borderId="0" xfId="1" applyNumberFormat="1" applyFont="1" applyFill="1" applyBorder="1" applyAlignment="1">
      <alignment wrapText="1"/>
    </xf>
    <xf numFmtId="9" fontId="0" fillId="0" borderId="0" xfId="2" applyFont="1" applyBorder="1" applyAlignment="1">
      <alignment wrapText="1"/>
    </xf>
    <xf numFmtId="9" fontId="0" fillId="2" borderId="0" xfId="2" applyFont="1" applyFill="1" applyBorder="1" applyAlignment="1">
      <alignment wrapText="1"/>
    </xf>
    <xf numFmtId="9" fontId="0" fillId="0" borderId="0" xfId="2" applyFont="1" applyFill="1" applyBorder="1" applyAlignment="1">
      <alignment wrapText="1"/>
    </xf>
    <xf numFmtId="1" fontId="0" fillId="2" borderId="0" xfId="0" applyNumberFormat="1" applyFill="1" applyBorder="1" applyAlignment="1">
      <alignment wrapText="1"/>
    </xf>
    <xf numFmtId="1" fontId="3" fillId="2" borderId="0" xfId="0" applyNumberFormat="1" applyFont="1" applyFill="1" applyBorder="1" applyAlignment="1">
      <alignment wrapText="1"/>
    </xf>
    <xf numFmtId="165" fontId="0" fillId="2" borderId="0" xfId="1" applyNumberFormat="1" applyFont="1" applyFill="1" applyAlignment="1">
      <alignment horizontal="right" wrapText="1"/>
    </xf>
    <xf numFmtId="165" fontId="0" fillId="2" borderId="0" xfId="1" applyNumberFormat="1" applyFont="1" applyFill="1" applyBorder="1" applyAlignment="1">
      <alignment wrapText="1"/>
    </xf>
    <xf numFmtId="0" fontId="0" fillId="2" borderId="0" xfId="0" applyFont="1" applyFill="1" applyBorder="1" applyAlignment="1">
      <alignment wrapText="1"/>
    </xf>
    <xf numFmtId="0" fontId="3" fillId="2" borderId="0" xfId="0" applyFont="1" applyFill="1" applyBorder="1" applyAlignment="1">
      <alignment wrapText="1"/>
    </xf>
    <xf numFmtId="0" fontId="0" fillId="0" borderId="0" xfId="0" applyBorder="1" applyAlignment="1">
      <alignment horizontal="left" wrapText="1"/>
    </xf>
    <xf numFmtId="164" fontId="0" fillId="0" borderId="0" xfId="0" applyNumberFormat="1" applyBorder="1" applyAlignment="1">
      <alignment horizontal="left" wrapText="1"/>
    </xf>
    <xf numFmtId="0" fontId="4" fillId="0" borderId="0" xfId="0" applyFont="1" applyBorder="1" applyAlignment="1">
      <alignment horizontal="left" wrapText="1"/>
    </xf>
    <xf numFmtId="1" fontId="0" fillId="0" borderId="0" xfId="0" applyNumberFormat="1" applyBorder="1" applyAlignment="1">
      <alignment horizontal="left" wrapText="1"/>
    </xf>
    <xf numFmtId="0" fontId="4" fillId="0" borderId="0" xfId="0" applyFont="1" applyFill="1" applyBorder="1" applyAlignment="1">
      <alignment horizontal="left" wrapText="1"/>
    </xf>
    <xf numFmtId="1" fontId="3" fillId="0" borderId="0" xfId="0" applyNumberFormat="1" applyFont="1" applyBorder="1" applyAlignment="1">
      <alignment horizontal="left" wrapText="1"/>
    </xf>
    <xf numFmtId="1" fontId="4" fillId="0" borderId="0" xfId="0" applyNumberFormat="1" applyFont="1" applyFill="1" applyBorder="1" applyAlignment="1">
      <alignment horizontal="left" wrapText="1"/>
    </xf>
    <xf numFmtId="0" fontId="3" fillId="0" borderId="0" xfId="0" applyFont="1" applyBorder="1" applyAlignment="1">
      <alignment horizontal="left" wrapText="1"/>
    </xf>
    <xf numFmtId="1" fontId="3" fillId="0" borderId="0" xfId="0" applyNumberFormat="1" applyFont="1" applyFill="1" applyBorder="1" applyAlignment="1">
      <alignment horizontal="left" wrapText="1"/>
    </xf>
    <xf numFmtId="165" fontId="0" fillId="0" borderId="0" xfId="1" applyNumberFormat="1" applyFont="1" applyAlignment="1">
      <alignment horizontal="left" wrapText="1"/>
    </xf>
    <xf numFmtId="165" fontId="0" fillId="0" borderId="0" xfId="1" applyNumberFormat="1" applyFont="1" applyBorder="1" applyAlignment="1">
      <alignment horizontal="left" wrapText="1"/>
    </xf>
    <xf numFmtId="0" fontId="5" fillId="0" borderId="1" xfId="0" applyFont="1" applyFill="1" applyBorder="1" applyAlignment="1">
      <alignment horizontal="left" vertical="center" wrapText="1"/>
    </xf>
    <xf numFmtId="0" fontId="0" fillId="0" borderId="1" xfId="0" applyFill="1" applyBorder="1" applyAlignment="1">
      <alignment wrapText="1"/>
    </xf>
    <xf numFmtId="1" fontId="0" fillId="0" borderId="1" xfId="0" applyNumberFormat="1" applyFill="1" applyBorder="1" applyAlignment="1">
      <alignment wrapText="1"/>
    </xf>
    <xf numFmtId="0" fontId="2" fillId="0" borderId="1" xfId="3" applyFill="1" applyBorder="1"/>
    <xf numFmtId="0" fontId="3" fillId="0" borderId="1" xfId="0" applyFont="1" applyFill="1" applyBorder="1" applyAlignment="1">
      <alignment wrapText="1"/>
    </xf>
    <xf numFmtId="0" fontId="5" fillId="0" borderId="0" xfId="0" applyFont="1" applyAlignment="1"/>
    <xf numFmtId="0" fontId="14" fillId="0" borderId="0" xfId="0" applyFont="1" applyFill="1"/>
    <xf numFmtId="165" fontId="14" fillId="0" borderId="0" xfId="1" applyNumberFormat="1" applyFont="1" applyFill="1"/>
    <xf numFmtId="165" fontId="0" fillId="0" borderId="0" xfId="1" applyNumberFormat="1" applyFont="1" applyFill="1"/>
    <xf numFmtId="0" fontId="3" fillId="0" borderId="0" xfId="0" applyFont="1" applyBorder="1"/>
    <xf numFmtId="0" fontId="3" fillId="0" borderId="1" xfId="0" applyFont="1" applyBorder="1"/>
    <xf numFmtId="0" fontId="3" fillId="0" borderId="4" xfId="0" applyFont="1" applyBorder="1" applyAlignment="1"/>
    <xf numFmtId="164" fontId="3" fillId="0" borderId="0" xfId="0" applyNumberFormat="1" applyFont="1" applyBorder="1" applyAlignment="1">
      <alignment horizontal="right"/>
    </xf>
    <xf numFmtId="0" fontId="3" fillId="0" borderId="1" xfId="0" applyFont="1" applyBorder="1" applyAlignment="1"/>
    <xf numFmtId="164" fontId="20" fillId="0" borderId="0" xfId="0" applyNumberFormat="1" applyFont="1" applyBorder="1" applyAlignment="1">
      <alignment horizontal="right"/>
    </xf>
    <xf numFmtId="0" fontId="3" fillId="0" borderId="1" xfId="0" applyFont="1" applyFill="1" applyBorder="1" applyAlignment="1"/>
    <xf numFmtId="0" fontId="23" fillId="0" borderId="5" xfId="0" applyFont="1" applyBorder="1" applyAlignment="1"/>
    <xf numFmtId="0" fontId="22" fillId="0" borderId="1" xfId="0" applyFont="1" applyFill="1" applyBorder="1" applyAlignment="1"/>
    <xf numFmtId="0" fontId="23" fillId="0" borderId="0" xfId="0" applyFont="1" applyBorder="1" applyAlignment="1"/>
    <xf numFmtId="0" fontId="24" fillId="0" borderId="1" xfId="0" applyFont="1" applyBorder="1"/>
    <xf numFmtId="164" fontId="21" fillId="0" borderId="0" xfId="0" applyNumberFormat="1" applyFont="1" applyBorder="1" applyAlignment="1">
      <alignment horizontal="center" vertical="center" wrapText="1"/>
    </xf>
    <xf numFmtId="0" fontId="5" fillId="0" borderId="0" xfId="0" applyFont="1" applyFill="1" applyBorder="1" applyAlignment="1">
      <alignment wrapText="1"/>
    </xf>
    <xf numFmtId="1" fontId="0" fillId="0" borderId="0" xfId="0" applyNumberFormat="1" applyFill="1" applyBorder="1"/>
    <xf numFmtId="164" fontId="0" fillId="0" borderId="0" xfId="0" applyNumberFormat="1" applyFill="1" applyBorder="1"/>
    <xf numFmtId="0" fontId="10" fillId="0" borderId="0" xfId="0" applyFont="1" applyFill="1"/>
    <xf numFmtId="164" fontId="0" fillId="0" borderId="0" xfId="0" applyNumberFormat="1" applyFill="1" applyBorder="1" applyAlignment="1"/>
    <xf numFmtId="1" fontId="0" fillId="0" borderId="0" xfId="0" applyNumberFormat="1" applyFill="1" applyBorder="1" applyAlignment="1"/>
    <xf numFmtId="0" fontId="0" fillId="0" borderId="0" xfId="0" applyFill="1" applyAlignment="1"/>
    <xf numFmtId="0" fontId="5" fillId="0" borderId="0" xfId="0" applyFont="1" applyFill="1"/>
    <xf numFmtId="0" fontId="3" fillId="0" borderId="0" xfId="0" applyFont="1" applyFill="1"/>
    <xf numFmtId="0" fontId="3" fillId="0" borderId="0" xfId="0" applyFont="1" applyAlignment="1">
      <alignment wrapText="1"/>
    </xf>
    <xf numFmtId="0" fontId="5" fillId="0" borderId="0" xfId="0" applyFont="1" applyAlignment="1">
      <alignment horizontal="right" wrapText="1"/>
    </xf>
    <xf numFmtId="0" fontId="5" fillId="0" borderId="1" xfId="0" applyFont="1" applyBorder="1" applyAlignment="1">
      <alignment horizontal="left" vertical="center" wrapText="1"/>
    </xf>
    <xf numFmtId="0" fontId="5" fillId="0" borderId="1" xfId="0" applyFont="1" applyBorder="1" applyAlignment="1">
      <alignment wrapText="1"/>
    </xf>
    <xf numFmtId="0" fontId="0" fillId="0" borderId="1" xfId="0" applyFill="1" applyBorder="1"/>
    <xf numFmtId="0" fontId="4" fillId="0" borderId="1" xfId="0" applyFont="1" applyFill="1" applyBorder="1"/>
    <xf numFmtId="0" fontId="0" fillId="0" borderId="1" xfId="0" applyBorder="1"/>
    <xf numFmtId="0" fontId="4" fillId="0" borderId="1" xfId="0" applyFont="1" applyBorder="1"/>
    <xf numFmtId="0" fontId="0" fillId="0" borderId="1" xfId="0" applyFont="1" applyFill="1" applyBorder="1"/>
    <xf numFmtId="0" fontId="3" fillId="0" borderId="1" xfId="0" applyFont="1" applyFill="1" applyBorder="1"/>
    <xf numFmtId="0" fontId="0" fillId="0" borderId="0" xfId="0" applyAlignment="1">
      <alignment horizontal="right"/>
    </xf>
    <xf numFmtId="0" fontId="3" fillId="0" borderId="1" xfId="0" applyFont="1" applyFill="1" applyBorder="1" applyAlignment="1">
      <alignment horizontal="right"/>
    </xf>
    <xf numFmtId="0" fontId="5" fillId="0" borderId="1" xfId="0" applyFont="1" applyBorder="1" applyAlignment="1">
      <alignment horizontal="right"/>
    </xf>
    <xf numFmtId="0" fontId="3" fillId="0" borderId="1" xfId="0" applyFont="1" applyBorder="1" applyAlignment="1">
      <alignment horizontal="right"/>
    </xf>
    <xf numFmtId="0" fontId="0" fillId="0" borderId="1" xfId="0" applyBorder="1" applyAlignment="1">
      <alignment horizontal="right" wrapText="1"/>
    </xf>
    <xf numFmtId="0" fontId="27" fillId="3" borderId="6" xfId="5" applyFont="1" applyFill="1" applyBorder="1"/>
    <xf numFmtId="0" fontId="27" fillId="3" borderId="7" xfId="5" applyFont="1" applyFill="1" applyBorder="1"/>
    <xf numFmtId="0" fontId="27" fillId="3" borderId="7" xfId="5" applyFont="1" applyFill="1" applyBorder="1" applyAlignment="1">
      <alignment horizontal="center"/>
    </xf>
    <xf numFmtId="0" fontId="28" fillId="6" borderId="8" xfId="5" applyFont="1" applyFill="1" applyBorder="1"/>
    <xf numFmtId="0" fontId="26" fillId="6" borderId="9" xfId="5" applyFill="1" applyBorder="1"/>
    <xf numFmtId="0" fontId="30" fillId="6" borderId="9" xfId="6" applyFont="1" applyFill="1" applyBorder="1"/>
    <xf numFmtId="0" fontId="30" fillId="6" borderId="9" xfId="6" applyFont="1" applyFill="1" applyBorder="1" applyAlignment="1">
      <alignment horizontal="right"/>
    </xf>
    <xf numFmtId="167" fontId="31" fillId="7" borderId="3" xfId="6" applyNumberFormat="1" applyFont="1" applyFill="1" applyBorder="1" applyAlignment="1" applyProtection="1">
      <alignment horizontal="left"/>
      <protection locked="0"/>
    </xf>
    <xf numFmtId="0" fontId="29" fillId="8" borderId="10" xfId="6" applyFill="1" applyBorder="1"/>
    <xf numFmtId="0" fontId="1" fillId="0" borderId="0" xfId="7"/>
    <xf numFmtId="0" fontId="29" fillId="0" borderId="0" xfId="6"/>
    <xf numFmtId="0" fontId="32" fillId="3" borderId="11" xfId="8" applyFill="1"/>
    <xf numFmtId="0" fontId="32" fillId="3" borderId="0" xfId="8" applyFill="1" applyBorder="1"/>
    <xf numFmtId="0" fontId="33" fillId="3" borderId="0" xfId="5" applyFont="1" applyFill="1"/>
    <xf numFmtId="0" fontId="33" fillId="3" borderId="0" xfId="5" applyFont="1" applyFill="1" applyAlignment="1">
      <alignment horizontal="center"/>
    </xf>
    <xf numFmtId="0" fontId="34" fillId="3" borderId="0" xfId="9" applyFill="1" applyAlignment="1"/>
    <xf numFmtId="0" fontId="26" fillId="6" borderId="12" xfId="5" applyFill="1" applyBorder="1"/>
    <xf numFmtId="0" fontId="34" fillId="6" borderId="13" xfId="9" applyFill="1" applyBorder="1" applyAlignment="1"/>
    <xf numFmtId="0" fontId="30" fillId="6" borderId="13" xfId="6" applyFont="1" applyFill="1" applyBorder="1" applyAlignment="1">
      <alignment horizontal="left"/>
    </xf>
    <xf numFmtId="167" fontId="36" fillId="6" borderId="13" xfId="10" applyFont="1" applyFill="1" applyBorder="1" applyAlignment="1">
      <alignment horizontal="right"/>
      <protection locked="0"/>
    </xf>
    <xf numFmtId="0" fontId="37" fillId="3" borderId="0" xfId="11" applyFill="1">
      <alignment vertical="top" wrapText="1"/>
    </xf>
    <xf numFmtId="0" fontId="38" fillId="3" borderId="0" xfId="11" applyFont="1" applyFill="1">
      <alignment vertical="top" wrapText="1"/>
    </xf>
    <xf numFmtId="0" fontId="39" fillId="0" borderId="0" xfId="7" applyFont="1" applyAlignment="1">
      <alignment vertical="center" wrapText="1"/>
    </xf>
    <xf numFmtId="0" fontId="34" fillId="3" borderId="14" xfId="9" applyFill="1" applyBorder="1">
      <alignment horizontal="center"/>
    </xf>
    <xf numFmtId="0" fontId="34" fillId="3" borderId="15" xfId="9" applyFill="1" applyBorder="1">
      <alignment horizontal="center"/>
    </xf>
    <xf numFmtId="0" fontId="34" fillId="3" borderId="15" xfId="9" applyFill="1" applyBorder="1" applyAlignment="1"/>
    <xf numFmtId="0" fontId="33" fillId="3" borderId="15" xfId="5" applyFont="1" applyFill="1" applyBorder="1"/>
    <xf numFmtId="0" fontId="33" fillId="3" borderId="15" xfId="5" applyFont="1" applyFill="1" applyBorder="1" applyAlignment="1">
      <alignment horizontal="center"/>
    </xf>
    <xf numFmtId="0" fontId="40" fillId="3" borderId="15" xfId="5" applyFont="1" applyFill="1" applyBorder="1"/>
    <xf numFmtId="0" fontId="29" fillId="8" borderId="16" xfId="6" applyFill="1" applyBorder="1"/>
    <xf numFmtId="0" fontId="34" fillId="6" borderId="2" xfId="12" applyFill="1" applyBorder="1">
      <alignment horizontal="right"/>
    </xf>
    <xf numFmtId="0" fontId="34" fillId="6" borderId="0" xfId="12" applyFill="1" applyBorder="1">
      <alignment horizontal="right"/>
    </xf>
    <xf numFmtId="0" fontId="42" fillId="6" borderId="0" xfId="14" applyFill="1"/>
    <xf numFmtId="0" fontId="41" fillId="6" borderId="0" xfId="13" applyFill="1" applyAlignment="1">
      <alignment horizontal="left" indent="1"/>
    </xf>
    <xf numFmtId="0" fontId="41" fillId="6" borderId="0" xfId="13" applyFill="1" applyAlignment="1">
      <alignment horizontal="center"/>
    </xf>
    <xf numFmtId="0" fontId="45" fillId="6" borderId="0" xfId="15" applyFont="1" applyFill="1" applyAlignment="1">
      <alignment horizontal="center" vertical="center" wrapText="1"/>
    </xf>
    <xf numFmtId="0" fontId="43" fillId="6" borderId="0" xfId="15" applyFont="1" applyFill="1" applyAlignment="1">
      <alignment horizontal="center" vertical="center" wrapText="1"/>
    </xf>
    <xf numFmtId="168" fontId="46" fillId="0" borderId="0" xfId="18" applyFont="1" applyAlignment="1">
      <alignment horizontal="center" wrapText="1"/>
    </xf>
    <xf numFmtId="0" fontId="42" fillId="6" borderId="0" xfId="19" applyFill="1">
      <alignment horizontal="left"/>
    </xf>
    <xf numFmtId="0" fontId="18" fillId="0" borderId="5" xfId="20" applyFont="1" applyBorder="1" applyAlignment="1">
      <alignment horizontal="center"/>
    </xf>
    <xf numFmtId="165" fontId="18" fillId="0" borderId="1" xfId="21" applyNumberFormat="1" applyFont="1" applyBorder="1"/>
    <xf numFmtId="0" fontId="19" fillId="6" borderId="1" xfId="22" applyFont="1" applyFill="1"/>
    <xf numFmtId="0" fontId="1" fillId="0" borderId="5" xfId="20" applyBorder="1" applyAlignment="1">
      <alignment horizontal="center"/>
    </xf>
    <xf numFmtId="0" fontId="19" fillId="0" borderId="1" xfId="22" applyFont="1"/>
    <xf numFmtId="168" fontId="19" fillId="0" borderId="11" xfId="18" applyFont="1" applyBorder="1"/>
    <xf numFmtId="0" fontId="46" fillId="6" borderId="18" xfId="23" applyFont="1" applyFill="1" applyBorder="1">
      <alignment horizontal="left"/>
    </xf>
    <xf numFmtId="168" fontId="25" fillId="0" borderId="19" xfId="18" applyFont="1" applyBorder="1" applyAlignment="1">
      <alignment horizontal="center"/>
    </xf>
    <xf numFmtId="165" fontId="25" fillId="3" borderId="19" xfId="21" applyNumberFormat="1" applyFont="1" applyFill="1" applyBorder="1" applyAlignment="1">
      <alignment horizontal="right"/>
    </xf>
    <xf numFmtId="0" fontId="34" fillId="6" borderId="0" xfId="19" applyFont="1" applyFill="1">
      <alignment horizontal="left"/>
    </xf>
    <xf numFmtId="0" fontId="42" fillId="6" borderId="0" xfId="14" applyFill="1" applyAlignment="1">
      <alignment horizontal="center"/>
    </xf>
    <xf numFmtId="168" fontId="42" fillId="6" borderId="0" xfId="18" applyFont="1" applyFill="1"/>
    <xf numFmtId="168" fontId="0" fillId="0" borderId="0" xfId="18" applyFont="1"/>
    <xf numFmtId="168" fontId="38" fillId="6" borderId="0" xfId="18" applyFont="1" applyFill="1"/>
    <xf numFmtId="0" fontId="42" fillId="0" borderId="0" xfId="14" applyFill="1"/>
    <xf numFmtId="0" fontId="41" fillId="6" borderId="0" xfId="13" applyFill="1"/>
    <xf numFmtId="0" fontId="43" fillId="6" borderId="0" xfId="14" applyFont="1" applyFill="1" applyAlignment="1">
      <alignment horizontal="center" vertical="center"/>
    </xf>
    <xf numFmtId="168" fontId="46" fillId="6" borderId="0" xfId="18" applyFont="1" applyFill="1" applyAlignment="1">
      <alignment horizontal="center" wrapText="1"/>
    </xf>
    <xf numFmtId="168" fontId="47" fillId="0" borderId="0" xfId="18" applyFont="1" applyAlignment="1">
      <alignment horizontal="center" wrapText="1"/>
    </xf>
    <xf numFmtId="168" fontId="44" fillId="0" borderId="0" xfId="18" applyFont="1" applyAlignment="1">
      <alignment horizontal="center" wrapText="1"/>
    </xf>
    <xf numFmtId="0" fontId="1" fillId="0" borderId="1" xfId="24" applyBorder="1"/>
    <xf numFmtId="165" fontId="1" fillId="0" borderId="17" xfId="21" applyNumberFormat="1" applyFont="1" applyBorder="1"/>
    <xf numFmtId="165" fontId="1" fillId="0" borderId="1" xfId="21" applyNumberFormat="1" applyFont="1" applyBorder="1"/>
    <xf numFmtId="0" fontId="49" fillId="0" borderId="1" xfId="24" applyFont="1" applyBorder="1" applyAlignment="1">
      <alignment horizontal="left" vertical="top" wrapText="1"/>
    </xf>
    <xf numFmtId="0" fontId="18" fillId="0" borderId="1" xfId="24" applyFont="1" applyBorder="1"/>
    <xf numFmtId="165" fontId="18" fillId="0" borderId="17" xfId="21" applyNumberFormat="1" applyFont="1" applyBorder="1"/>
    <xf numFmtId="165" fontId="18" fillId="2" borderId="1" xfId="21" applyNumberFormat="1" applyFont="1" applyFill="1" applyBorder="1"/>
    <xf numFmtId="0" fontId="51" fillId="0" borderId="1" xfId="24" applyFont="1" applyBorder="1" applyAlignment="1">
      <alignment horizontal="left" vertical="top" wrapText="1"/>
    </xf>
    <xf numFmtId="165" fontId="19" fillId="6" borderId="17" xfId="18" applyNumberFormat="1" applyFont="1" applyFill="1" applyBorder="1"/>
    <xf numFmtId="165" fontId="19" fillId="6" borderId="1" xfId="18" applyNumberFormat="1" applyFont="1" applyFill="1" applyBorder="1"/>
    <xf numFmtId="165" fontId="19" fillId="0" borderId="1" xfId="18" applyNumberFormat="1" applyFont="1" applyBorder="1"/>
    <xf numFmtId="168" fontId="49" fillId="0" borderId="1" xfId="18" applyFont="1" applyBorder="1" applyAlignment="1">
      <alignment horizontal="left" vertical="top" wrapText="1"/>
    </xf>
    <xf numFmtId="0" fontId="49" fillId="0" borderId="1" xfId="18" applyNumberFormat="1" applyFont="1" applyBorder="1" applyAlignment="1">
      <alignment horizontal="left" vertical="top" wrapText="1"/>
    </xf>
    <xf numFmtId="0" fontId="38" fillId="0" borderId="0" xfId="6" applyFont="1"/>
    <xf numFmtId="165" fontId="19" fillId="2" borderId="1" xfId="18" applyNumberFormat="1" applyFont="1" applyFill="1" applyBorder="1"/>
    <xf numFmtId="165" fontId="19" fillId="2" borderId="17" xfId="18" applyNumberFormat="1" applyFont="1" applyFill="1" applyBorder="1"/>
    <xf numFmtId="0" fontId="19" fillId="6" borderId="5" xfId="22" applyFont="1" applyFill="1" applyBorder="1"/>
    <xf numFmtId="0" fontId="19" fillId="2" borderId="1" xfId="22" applyFont="1" applyFill="1"/>
    <xf numFmtId="0" fontId="1" fillId="2" borderId="5" xfId="20" applyFill="1" applyBorder="1" applyAlignment="1">
      <alignment horizontal="center"/>
    </xf>
    <xf numFmtId="168" fontId="49" fillId="2" borderId="1" xfId="18" applyFont="1" applyFill="1" applyBorder="1" applyAlignment="1">
      <alignment horizontal="left" vertical="top" wrapText="1"/>
    </xf>
    <xf numFmtId="0" fontId="34" fillId="0" borderId="2" xfId="12" applyFill="1" applyBorder="1">
      <alignment horizontal="right"/>
    </xf>
    <xf numFmtId="0" fontId="34" fillId="0" borderId="0" xfId="12" applyFill="1" applyBorder="1">
      <alignment horizontal="right"/>
    </xf>
    <xf numFmtId="0" fontId="42" fillId="0" borderId="0" xfId="19" applyFill="1">
      <alignment horizontal="left"/>
    </xf>
    <xf numFmtId="165" fontId="19" fillId="0" borderId="17" xfId="18" applyNumberFormat="1" applyFont="1" applyBorder="1"/>
    <xf numFmtId="168" fontId="52" fillId="0" borderId="1" xfId="18" applyFont="1" applyBorder="1" applyAlignment="1">
      <alignment horizontal="left" vertical="top" wrapText="1"/>
    </xf>
    <xf numFmtId="168" fontId="25" fillId="0" borderId="11" xfId="18" applyFont="1" applyBorder="1" applyAlignment="1">
      <alignment horizontal="right"/>
    </xf>
    <xf numFmtId="0" fontId="42" fillId="6" borderId="20" xfId="14" applyFill="1" applyBorder="1"/>
    <xf numFmtId="0" fontId="29" fillId="0" borderId="20" xfId="6" applyBorder="1"/>
    <xf numFmtId="14" fontId="53" fillId="0" borderId="20" xfId="6" applyNumberFormat="1" applyFont="1" applyBorder="1"/>
    <xf numFmtId="14" fontId="38" fillId="0" borderId="0" xfId="6" applyNumberFormat="1" applyFont="1"/>
    <xf numFmtId="0" fontId="50" fillId="0" borderId="0" xfId="6" applyFont="1"/>
    <xf numFmtId="0" fontId="34" fillId="6" borderId="14" xfId="12" applyFill="1" applyBorder="1">
      <alignment horizontal="right"/>
    </xf>
    <xf numFmtId="0" fontId="42" fillId="6" borderId="15" xfId="19" applyFill="1" applyBorder="1">
      <alignment horizontal="left"/>
    </xf>
    <xf numFmtId="0" fontId="34" fillId="6" borderId="15" xfId="19" applyFont="1" applyFill="1" applyBorder="1">
      <alignment horizontal="left"/>
    </xf>
    <xf numFmtId="0" fontId="42" fillId="6" borderId="15" xfId="14" applyFill="1" applyBorder="1" applyAlignment="1">
      <alignment horizontal="center"/>
    </xf>
    <xf numFmtId="0" fontId="42" fillId="6" borderId="15" xfId="14" applyFill="1" applyBorder="1"/>
    <xf numFmtId="0" fontId="29" fillId="0" borderId="15" xfId="6" applyBorder="1"/>
    <xf numFmtId="14" fontId="53" fillId="0" borderId="15" xfId="6" applyNumberFormat="1" applyFont="1" applyBorder="1"/>
    <xf numFmtId="14" fontId="38" fillId="0" borderId="15" xfId="6" applyNumberFormat="1" applyFont="1" applyBorder="1"/>
    <xf numFmtId="0" fontId="50" fillId="0" borderId="15" xfId="6" applyFont="1" applyBorder="1"/>
    <xf numFmtId="0" fontId="29" fillId="0" borderId="0" xfId="6" applyAlignment="1">
      <alignment horizontal="center"/>
    </xf>
    <xf numFmtId="1" fontId="0" fillId="0" borderId="0" xfId="0" applyNumberFormat="1" applyBorder="1" applyAlignment="1">
      <alignment horizontal="right" wrapText="1"/>
    </xf>
    <xf numFmtId="0" fontId="3" fillId="0" borderId="1" xfId="0" applyFont="1" applyBorder="1" applyAlignment="1">
      <alignment horizontal="right" wrapText="1"/>
    </xf>
    <xf numFmtId="166" fontId="0" fillId="0" borderId="0" xfId="2" applyNumberFormat="1" applyFont="1" applyBorder="1" applyAlignment="1">
      <alignment horizontal="right" wrapText="1"/>
    </xf>
    <xf numFmtId="165" fontId="0" fillId="0" borderId="0" xfId="1" applyNumberFormat="1" applyFont="1"/>
    <xf numFmtId="165" fontId="0" fillId="0" borderId="0" xfId="0" applyNumberFormat="1"/>
    <xf numFmtId="0" fontId="37" fillId="3" borderId="11" xfId="11" applyFill="1" applyBorder="1" applyAlignment="1">
      <alignment horizontal="left" vertical="top" wrapText="1"/>
    </xf>
    <xf numFmtId="0" fontId="37" fillId="3" borderId="0" xfId="11" applyFill="1" applyAlignment="1">
      <alignment horizontal="left" vertical="top" wrapText="1"/>
    </xf>
    <xf numFmtId="0" fontId="46" fillId="6" borderId="0" xfId="16" applyFont="1" applyFill="1" applyAlignment="1">
      <alignment horizontal="center" wrapText="1"/>
    </xf>
    <xf numFmtId="0" fontId="46" fillId="6" borderId="15" xfId="16" applyFont="1" applyFill="1" applyBorder="1" applyAlignment="1">
      <alignment horizontal="center" wrapText="1"/>
    </xf>
    <xf numFmtId="0" fontId="43" fillId="6" borderId="0" xfId="15" applyFont="1" applyFill="1" applyAlignment="1">
      <alignment horizontal="center" vertical="center" wrapText="1"/>
    </xf>
  </cellXfs>
  <cellStyles count="25">
    <cellStyle name="Comma" xfId="1" builtinId="3"/>
    <cellStyle name="Comma 12 2" xfId="18" xr:uid="{B806FCB0-0B5F-4CD2-9620-CB3C1CF4A536}"/>
    <cellStyle name="Comma 2" xfId="21" xr:uid="{268371AC-FB43-44BC-98D7-4B404C55F9BA}"/>
    <cellStyle name="Comment" xfId="16" xr:uid="{6B396BE8-E0B0-403A-8E59-8C3CF9347033}"/>
    <cellStyle name="Data Input" xfId="22" xr:uid="{AF336A0E-0AD6-4D18-86C2-3A062FF02F5E}"/>
    <cellStyle name="Data Rows" xfId="14" xr:uid="{89351565-3CA3-443C-A310-F4952ADD93A1}"/>
    <cellStyle name="Date" xfId="10" xr:uid="{9FB102DD-AF87-406E-83BB-925EFE464276}"/>
    <cellStyle name="Header 1" xfId="8" xr:uid="{C8FB77D7-6E89-454B-B412-1C5310CDA392}"/>
    <cellStyle name="Header Rows" xfId="5" xr:uid="{17AFC326-D8DA-4E3B-9EC9-E0904584F870}"/>
    <cellStyle name="Header Text" xfId="11" xr:uid="{6A7BE301-F83E-4485-A100-FF001CCE075C}"/>
    <cellStyle name="Header Version" xfId="9" xr:uid="{963A1CD5-B826-42BF-AFC5-1EAE683072A1}"/>
    <cellStyle name="Heading1" xfId="13" xr:uid="{3BE10CF0-9DD5-4309-86CA-FCAA74F4E81C}"/>
    <cellStyle name="Heading3" xfId="23" xr:uid="{0BFE3E5E-70A2-4B0B-8F1D-DBC64E149076}"/>
    <cellStyle name="Heading3WrapLow" xfId="15" xr:uid="{F308F5AF-B91E-4DC2-A0C5-00D4661742ED}"/>
    <cellStyle name="Hyperlink" xfId="4" builtinId="8"/>
    <cellStyle name="Normal" xfId="0" builtinId="0"/>
    <cellStyle name="Normal 103 2" xfId="7" xr:uid="{8A515C23-62D4-480E-B36F-CA46CBBEE128}"/>
    <cellStyle name="Normal 2" xfId="3" xr:uid="{E062FBDF-B8B9-4170-B8FD-CDD585DFAF96}"/>
    <cellStyle name="Normal 3" xfId="6" xr:uid="{852F1A11-AF5C-48C7-8DCB-A56F306CB431}"/>
    <cellStyle name="Normal 65 5" xfId="20" xr:uid="{E6D2CB28-26E7-4E20-92D2-6857544578E5}"/>
    <cellStyle name="Normal 67 5" xfId="24" xr:uid="{90D32595-6EE4-4E6F-A928-D2843F7E4C96}"/>
    <cellStyle name="Percent" xfId="2" builtinId="5"/>
    <cellStyle name="RowRef 2" xfId="12" xr:uid="{5C419771-B343-46F5-8CF1-388CE8A614C2}"/>
    <cellStyle name="Text" xfId="19" xr:uid="{8A4318E6-567A-417E-AB75-274C896F639D}"/>
    <cellStyle name="Year0" xfId="17" xr:uid="{3CB41937-1CCB-4E04-8C27-6BE5EE20FD8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276280</xdr:colOff>
      <xdr:row>0</xdr:row>
      <xdr:rowOff>55147</xdr:rowOff>
    </xdr:from>
    <xdr:to>
      <xdr:col>17</xdr:col>
      <xdr:colOff>84666</xdr:colOff>
      <xdr:row>41</xdr:row>
      <xdr:rowOff>37868</xdr:rowOff>
    </xdr:to>
    <xdr:pic>
      <xdr:nvPicPr>
        <xdr:cNvPr id="2" name="Picture 1">
          <a:extLst>
            <a:ext uri="{FF2B5EF4-FFF2-40B4-BE49-F238E27FC236}">
              <a16:creationId xmlns:a16="http://schemas.microsoft.com/office/drawing/2014/main" id="{524F0532-4602-4E1E-86E7-7F8D0D951D1D}"/>
            </a:ext>
          </a:extLst>
        </xdr:cNvPr>
        <xdr:cNvPicPr>
          <a:picLocks noChangeAspect="1"/>
        </xdr:cNvPicPr>
      </xdr:nvPicPr>
      <xdr:blipFill>
        <a:blip xmlns:r="http://schemas.openxmlformats.org/officeDocument/2006/relationships" r:embed="rId1"/>
        <a:stretch>
          <a:fillRect/>
        </a:stretch>
      </xdr:blipFill>
      <xdr:spPr>
        <a:xfrm>
          <a:off x="276280" y="55147"/>
          <a:ext cx="10819286" cy="6621646"/>
        </a:xfrm>
        <a:prstGeom prst="rect">
          <a:avLst/>
        </a:prstGeom>
      </xdr:spPr>
    </xdr:pic>
    <xdr:clientData/>
  </xdr:twoCellAnchor>
  <xdr:twoCellAnchor>
    <xdr:from>
      <xdr:col>6</xdr:col>
      <xdr:colOff>293158</xdr:colOff>
      <xdr:row>6</xdr:row>
      <xdr:rowOff>38100</xdr:rowOff>
    </xdr:from>
    <xdr:to>
      <xdr:col>8</xdr:col>
      <xdr:colOff>64558</xdr:colOff>
      <xdr:row>11</xdr:row>
      <xdr:rowOff>103717</xdr:rowOff>
    </xdr:to>
    <xdr:sp macro="" textlink="">
      <xdr:nvSpPr>
        <xdr:cNvPr id="3" name="Freeform: Shape 2">
          <a:extLst>
            <a:ext uri="{FF2B5EF4-FFF2-40B4-BE49-F238E27FC236}">
              <a16:creationId xmlns:a16="http://schemas.microsoft.com/office/drawing/2014/main" id="{E020CE8C-DED2-405D-85A3-F956A3162FD8}"/>
            </a:ext>
          </a:extLst>
        </xdr:cNvPr>
        <xdr:cNvSpPr/>
      </xdr:nvSpPr>
      <xdr:spPr>
        <a:xfrm>
          <a:off x="4179358" y="1009650"/>
          <a:ext cx="1066800" cy="875242"/>
        </a:xfrm>
        <a:custGeom>
          <a:avLst/>
          <a:gdLst>
            <a:gd name="connsiteX0" fmla="*/ 552450 w 685800"/>
            <a:gd name="connsiteY0" fmla="*/ 19050 h 793384"/>
            <a:gd name="connsiteX1" fmla="*/ 504825 w 685800"/>
            <a:gd name="connsiteY1" fmla="*/ 9525 h 793384"/>
            <a:gd name="connsiteX2" fmla="*/ 466725 w 685800"/>
            <a:gd name="connsiteY2" fmla="*/ 0 h 793384"/>
            <a:gd name="connsiteX3" fmla="*/ 247650 w 685800"/>
            <a:gd name="connsiteY3" fmla="*/ 9525 h 793384"/>
            <a:gd name="connsiteX4" fmla="*/ 219075 w 685800"/>
            <a:gd name="connsiteY4" fmla="*/ 19050 h 793384"/>
            <a:gd name="connsiteX5" fmla="*/ 133350 w 685800"/>
            <a:gd name="connsiteY5" fmla="*/ 95250 h 793384"/>
            <a:gd name="connsiteX6" fmla="*/ 114300 w 685800"/>
            <a:gd name="connsiteY6" fmla="*/ 123825 h 793384"/>
            <a:gd name="connsiteX7" fmla="*/ 76200 w 685800"/>
            <a:gd name="connsiteY7" fmla="*/ 152400 h 793384"/>
            <a:gd name="connsiteX8" fmla="*/ 47625 w 685800"/>
            <a:gd name="connsiteY8" fmla="*/ 180975 h 793384"/>
            <a:gd name="connsiteX9" fmla="*/ 28575 w 685800"/>
            <a:gd name="connsiteY9" fmla="*/ 238125 h 793384"/>
            <a:gd name="connsiteX10" fmla="*/ 9525 w 685800"/>
            <a:gd name="connsiteY10" fmla="*/ 323850 h 793384"/>
            <a:gd name="connsiteX11" fmla="*/ 0 w 685800"/>
            <a:gd name="connsiteY11" fmla="*/ 371475 h 793384"/>
            <a:gd name="connsiteX12" fmla="*/ 28575 w 685800"/>
            <a:gd name="connsiteY12" fmla="*/ 523875 h 793384"/>
            <a:gd name="connsiteX13" fmla="*/ 47625 w 685800"/>
            <a:gd name="connsiteY13" fmla="*/ 561975 h 793384"/>
            <a:gd name="connsiteX14" fmla="*/ 76200 w 685800"/>
            <a:gd name="connsiteY14" fmla="*/ 581025 h 793384"/>
            <a:gd name="connsiteX15" fmla="*/ 104775 w 685800"/>
            <a:gd name="connsiteY15" fmla="*/ 619125 h 793384"/>
            <a:gd name="connsiteX16" fmla="*/ 142875 w 685800"/>
            <a:gd name="connsiteY16" fmla="*/ 647700 h 793384"/>
            <a:gd name="connsiteX17" fmla="*/ 247650 w 685800"/>
            <a:gd name="connsiteY17" fmla="*/ 714375 h 793384"/>
            <a:gd name="connsiteX18" fmla="*/ 295275 w 685800"/>
            <a:gd name="connsiteY18" fmla="*/ 742950 h 793384"/>
            <a:gd name="connsiteX19" fmla="*/ 333375 w 685800"/>
            <a:gd name="connsiteY19" fmla="*/ 771525 h 793384"/>
            <a:gd name="connsiteX20" fmla="*/ 371475 w 685800"/>
            <a:gd name="connsiteY20" fmla="*/ 781050 h 793384"/>
            <a:gd name="connsiteX21" fmla="*/ 400050 w 685800"/>
            <a:gd name="connsiteY21" fmla="*/ 790575 h 793384"/>
            <a:gd name="connsiteX22" fmla="*/ 561975 w 685800"/>
            <a:gd name="connsiteY22" fmla="*/ 742950 h 793384"/>
            <a:gd name="connsiteX23" fmla="*/ 552450 w 685800"/>
            <a:gd name="connsiteY23" fmla="*/ 657225 h 793384"/>
            <a:gd name="connsiteX24" fmla="*/ 561975 w 685800"/>
            <a:gd name="connsiteY24" fmla="*/ 533400 h 793384"/>
            <a:gd name="connsiteX25" fmla="*/ 609600 w 685800"/>
            <a:gd name="connsiteY25" fmla="*/ 447675 h 793384"/>
            <a:gd name="connsiteX26" fmla="*/ 657225 w 685800"/>
            <a:gd name="connsiteY26" fmla="*/ 390525 h 793384"/>
            <a:gd name="connsiteX27" fmla="*/ 685800 w 685800"/>
            <a:gd name="connsiteY27" fmla="*/ 295275 h 793384"/>
            <a:gd name="connsiteX28" fmla="*/ 676275 w 685800"/>
            <a:gd name="connsiteY28" fmla="*/ 180975 h 793384"/>
            <a:gd name="connsiteX29" fmla="*/ 609600 w 685800"/>
            <a:gd name="connsiteY29" fmla="*/ 95250 h 793384"/>
            <a:gd name="connsiteX30" fmla="*/ 571500 w 685800"/>
            <a:gd name="connsiteY30" fmla="*/ 76200 h 7933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685800" h="793384">
              <a:moveTo>
                <a:pt x="552450" y="19050"/>
              </a:moveTo>
              <a:cubicBezTo>
                <a:pt x="536575" y="15875"/>
                <a:pt x="520629" y="13037"/>
                <a:pt x="504825" y="9525"/>
              </a:cubicBezTo>
              <a:cubicBezTo>
                <a:pt x="492046" y="6685"/>
                <a:pt x="479816" y="0"/>
                <a:pt x="466725" y="0"/>
              </a:cubicBezTo>
              <a:cubicBezTo>
                <a:pt x="393631" y="0"/>
                <a:pt x="320675" y="6350"/>
                <a:pt x="247650" y="9525"/>
              </a:cubicBezTo>
              <a:cubicBezTo>
                <a:pt x="238125" y="12700"/>
                <a:pt x="228055" y="14560"/>
                <a:pt x="219075" y="19050"/>
              </a:cubicBezTo>
              <a:cubicBezTo>
                <a:pt x="190444" y="33365"/>
                <a:pt x="145972" y="76317"/>
                <a:pt x="133350" y="95250"/>
              </a:cubicBezTo>
              <a:cubicBezTo>
                <a:pt x="127000" y="104775"/>
                <a:pt x="122395" y="115730"/>
                <a:pt x="114300" y="123825"/>
              </a:cubicBezTo>
              <a:cubicBezTo>
                <a:pt x="103075" y="135050"/>
                <a:pt x="88253" y="142069"/>
                <a:pt x="76200" y="152400"/>
              </a:cubicBezTo>
              <a:cubicBezTo>
                <a:pt x="65973" y="161166"/>
                <a:pt x="57150" y="171450"/>
                <a:pt x="47625" y="180975"/>
              </a:cubicBezTo>
              <a:cubicBezTo>
                <a:pt x="41275" y="200025"/>
                <a:pt x="32513" y="218434"/>
                <a:pt x="28575" y="238125"/>
              </a:cubicBezTo>
              <a:cubicBezTo>
                <a:pt x="-153" y="381764"/>
                <a:pt x="36428" y="202786"/>
                <a:pt x="9525" y="323850"/>
              </a:cubicBezTo>
              <a:cubicBezTo>
                <a:pt x="6013" y="339654"/>
                <a:pt x="3175" y="355600"/>
                <a:pt x="0" y="371475"/>
              </a:cubicBezTo>
              <a:cubicBezTo>
                <a:pt x="5735" y="428825"/>
                <a:pt x="3077" y="472879"/>
                <a:pt x="28575" y="523875"/>
              </a:cubicBezTo>
              <a:cubicBezTo>
                <a:pt x="34925" y="536575"/>
                <a:pt x="38535" y="551067"/>
                <a:pt x="47625" y="561975"/>
              </a:cubicBezTo>
              <a:cubicBezTo>
                <a:pt x="54954" y="570769"/>
                <a:pt x="68105" y="572930"/>
                <a:pt x="76200" y="581025"/>
              </a:cubicBezTo>
              <a:cubicBezTo>
                <a:pt x="87425" y="592250"/>
                <a:pt x="93550" y="607900"/>
                <a:pt x="104775" y="619125"/>
              </a:cubicBezTo>
              <a:cubicBezTo>
                <a:pt x="116000" y="630350"/>
                <a:pt x="129666" y="638894"/>
                <a:pt x="142875" y="647700"/>
              </a:cubicBezTo>
              <a:cubicBezTo>
                <a:pt x="177319" y="670663"/>
                <a:pt x="212545" y="692435"/>
                <a:pt x="247650" y="714375"/>
              </a:cubicBezTo>
              <a:cubicBezTo>
                <a:pt x="263349" y="724187"/>
                <a:pt x="280464" y="731842"/>
                <a:pt x="295275" y="742950"/>
              </a:cubicBezTo>
              <a:cubicBezTo>
                <a:pt x="307975" y="752475"/>
                <a:pt x="319176" y="764425"/>
                <a:pt x="333375" y="771525"/>
              </a:cubicBezTo>
              <a:cubicBezTo>
                <a:pt x="345084" y="777379"/>
                <a:pt x="358888" y="777454"/>
                <a:pt x="371475" y="781050"/>
              </a:cubicBezTo>
              <a:cubicBezTo>
                <a:pt x="381129" y="783808"/>
                <a:pt x="390525" y="787400"/>
                <a:pt x="400050" y="790575"/>
              </a:cubicBezTo>
              <a:cubicBezTo>
                <a:pt x="424443" y="788833"/>
                <a:pt x="551117" y="813525"/>
                <a:pt x="561975" y="742950"/>
              </a:cubicBezTo>
              <a:cubicBezTo>
                <a:pt x="566347" y="714533"/>
                <a:pt x="555625" y="685800"/>
                <a:pt x="552450" y="657225"/>
              </a:cubicBezTo>
              <a:cubicBezTo>
                <a:pt x="555625" y="615950"/>
                <a:pt x="556840" y="574477"/>
                <a:pt x="561975" y="533400"/>
              </a:cubicBezTo>
              <a:cubicBezTo>
                <a:pt x="565844" y="502449"/>
                <a:pt x="595339" y="469067"/>
                <a:pt x="609600" y="447675"/>
              </a:cubicBezTo>
              <a:cubicBezTo>
                <a:pt x="636122" y="407892"/>
                <a:pt x="620555" y="427195"/>
                <a:pt x="657225" y="390525"/>
              </a:cubicBezTo>
              <a:cubicBezTo>
                <a:pt x="680415" y="320956"/>
                <a:pt x="671405" y="352856"/>
                <a:pt x="685800" y="295275"/>
              </a:cubicBezTo>
              <a:cubicBezTo>
                <a:pt x="682625" y="257175"/>
                <a:pt x="686508" y="217812"/>
                <a:pt x="676275" y="180975"/>
              </a:cubicBezTo>
              <a:cubicBezTo>
                <a:pt x="671974" y="165493"/>
                <a:pt x="630082" y="108905"/>
                <a:pt x="609600" y="95250"/>
              </a:cubicBezTo>
              <a:cubicBezTo>
                <a:pt x="543931" y="51470"/>
                <a:pt x="602809" y="107509"/>
                <a:pt x="571500" y="76200"/>
              </a:cubicBezTo>
            </a:path>
          </a:pathLst>
        </a:custGeom>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FJ" sz="1100"/>
        </a:p>
      </xdr:txBody>
    </xdr:sp>
    <xdr:clientData/>
  </xdr:twoCellAnchor>
  <xdr:twoCellAnchor>
    <xdr:from>
      <xdr:col>12</xdr:col>
      <xdr:colOff>627647</xdr:colOff>
      <xdr:row>22</xdr:row>
      <xdr:rowOff>47739</xdr:rowOff>
    </xdr:from>
    <xdr:to>
      <xdr:col>14</xdr:col>
      <xdr:colOff>218072</xdr:colOff>
      <xdr:row>27</xdr:row>
      <xdr:rowOff>29380</xdr:rowOff>
    </xdr:to>
    <xdr:sp macro="" textlink="">
      <xdr:nvSpPr>
        <xdr:cNvPr id="4" name="Freeform: Shape 3">
          <a:extLst>
            <a:ext uri="{FF2B5EF4-FFF2-40B4-BE49-F238E27FC236}">
              <a16:creationId xmlns:a16="http://schemas.microsoft.com/office/drawing/2014/main" id="{FBEA1EFE-1978-4308-BFF4-632429A5ABAB}"/>
            </a:ext>
          </a:extLst>
        </xdr:cNvPr>
        <xdr:cNvSpPr/>
      </xdr:nvSpPr>
      <xdr:spPr>
        <a:xfrm>
          <a:off x="8400047" y="3610089"/>
          <a:ext cx="885825" cy="791266"/>
        </a:xfrm>
        <a:custGeom>
          <a:avLst/>
          <a:gdLst>
            <a:gd name="connsiteX0" fmla="*/ 552450 w 685800"/>
            <a:gd name="connsiteY0" fmla="*/ 19050 h 793384"/>
            <a:gd name="connsiteX1" fmla="*/ 504825 w 685800"/>
            <a:gd name="connsiteY1" fmla="*/ 9525 h 793384"/>
            <a:gd name="connsiteX2" fmla="*/ 466725 w 685800"/>
            <a:gd name="connsiteY2" fmla="*/ 0 h 793384"/>
            <a:gd name="connsiteX3" fmla="*/ 247650 w 685800"/>
            <a:gd name="connsiteY3" fmla="*/ 9525 h 793384"/>
            <a:gd name="connsiteX4" fmla="*/ 219075 w 685800"/>
            <a:gd name="connsiteY4" fmla="*/ 19050 h 793384"/>
            <a:gd name="connsiteX5" fmla="*/ 133350 w 685800"/>
            <a:gd name="connsiteY5" fmla="*/ 95250 h 793384"/>
            <a:gd name="connsiteX6" fmla="*/ 114300 w 685800"/>
            <a:gd name="connsiteY6" fmla="*/ 123825 h 793384"/>
            <a:gd name="connsiteX7" fmla="*/ 76200 w 685800"/>
            <a:gd name="connsiteY7" fmla="*/ 152400 h 793384"/>
            <a:gd name="connsiteX8" fmla="*/ 47625 w 685800"/>
            <a:gd name="connsiteY8" fmla="*/ 180975 h 793384"/>
            <a:gd name="connsiteX9" fmla="*/ 28575 w 685800"/>
            <a:gd name="connsiteY9" fmla="*/ 238125 h 793384"/>
            <a:gd name="connsiteX10" fmla="*/ 9525 w 685800"/>
            <a:gd name="connsiteY10" fmla="*/ 323850 h 793384"/>
            <a:gd name="connsiteX11" fmla="*/ 0 w 685800"/>
            <a:gd name="connsiteY11" fmla="*/ 371475 h 793384"/>
            <a:gd name="connsiteX12" fmla="*/ 28575 w 685800"/>
            <a:gd name="connsiteY12" fmla="*/ 523875 h 793384"/>
            <a:gd name="connsiteX13" fmla="*/ 47625 w 685800"/>
            <a:gd name="connsiteY13" fmla="*/ 561975 h 793384"/>
            <a:gd name="connsiteX14" fmla="*/ 76200 w 685800"/>
            <a:gd name="connsiteY14" fmla="*/ 581025 h 793384"/>
            <a:gd name="connsiteX15" fmla="*/ 104775 w 685800"/>
            <a:gd name="connsiteY15" fmla="*/ 619125 h 793384"/>
            <a:gd name="connsiteX16" fmla="*/ 142875 w 685800"/>
            <a:gd name="connsiteY16" fmla="*/ 647700 h 793384"/>
            <a:gd name="connsiteX17" fmla="*/ 247650 w 685800"/>
            <a:gd name="connsiteY17" fmla="*/ 714375 h 793384"/>
            <a:gd name="connsiteX18" fmla="*/ 295275 w 685800"/>
            <a:gd name="connsiteY18" fmla="*/ 742950 h 793384"/>
            <a:gd name="connsiteX19" fmla="*/ 333375 w 685800"/>
            <a:gd name="connsiteY19" fmla="*/ 771525 h 793384"/>
            <a:gd name="connsiteX20" fmla="*/ 371475 w 685800"/>
            <a:gd name="connsiteY20" fmla="*/ 781050 h 793384"/>
            <a:gd name="connsiteX21" fmla="*/ 400050 w 685800"/>
            <a:gd name="connsiteY21" fmla="*/ 790575 h 793384"/>
            <a:gd name="connsiteX22" fmla="*/ 561975 w 685800"/>
            <a:gd name="connsiteY22" fmla="*/ 742950 h 793384"/>
            <a:gd name="connsiteX23" fmla="*/ 552450 w 685800"/>
            <a:gd name="connsiteY23" fmla="*/ 657225 h 793384"/>
            <a:gd name="connsiteX24" fmla="*/ 561975 w 685800"/>
            <a:gd name="connsiteY24" fmla="*/ 533400 h 793384"/>
            <a:gd name="connsiteX25" fmla="*/ 609600 w 685800"/>
            <a:gd name="connsiteY25" fmla="*/ 447675 h 793384"/>
            <a:gd name="connsiteX26" fmla="*/ 657225 w 685800"/>
            <a:gd name="connsiteY26" fmla="*/ 390525 h 793384"/>
            <a:gd name="connsiteX27" fmla="*/ 685800 w 685800"/>
            <a:gd name="connsiteY27" fmla="*/ 295275 h 793384"/>
            <a:gd name="connsiteX28" fmla="*/ 676275 w 685800"/>
            <a:gd name="connsiteY28" fmla="*/ 180975 h 793384"/>
            <a:gd name="connsiteX29" fmla="*/ 609600 w 685800"/>
            <a:gd name="connsiteY29" fmla="*/ 95250 h 793384"/>
            <a:gd name="connsiteX30" fmla="*/ 571500 w 685800"/>
            <a:gd name="connsiteY30" fmla="*/ 76200 h 7933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685800" h="793384">
              <a:moveTo>
                <a:pt x="552450" y="19050"/>
              </a:moveTo>
              <a:cubicBezTo>
                <a:pt x="536575" y="15875"/>
                <a:pt x="520629" y="13037"/>
                <a:pt x="504825" y="9525"/>
              </a:cubicBezTo>
              <a:cubicBezTo>
                <a:pt x="492046" y="6685"/>
                <a:pt x="479816" y="0"/>
                <a:pt x="466725" y="0"/>
              </a:cubicBezTo>
              <a:cubicBezTo>
                <a:pt x="393631" y="0"/>
                <a:pt x="320675" y="6350"/>
                <a:pt x="247650" y="9525"/>
              </a:cubicBezTo>
              <a:cubicBezTo>
                <a:pt x="238125" y="12700"/>
                <a:pt x="228055" y="14560"/>
                <a:pt x="219075" y="19050"/>
              </a:cubicBezTo>
              <a:cubicBezTo>
                <a:pt x="190444" y="33365"/>
                <a:pt x="145972" y="76317"/>
                <a:pt x="133350" y="95250"/>
              </a:cubicBezTo>
              <a:cubicBezTo>
                <a:pt x="127000" y="104775"/>
                <a:pt x="122395" y="115730"/>
                <a:pt x="114300" y="123825"/>
              </a:cubicBezTo>
              <a:cubicBezTo>
                <a:pt x="103075" y="135050"/>
                <a:pt x="88253" y="142069"/>
                <a:pt x="76200" y="152400"/>
              </a:cubicBezTo>
              <a:cubicBezTo>
                <a:pt x="65973" y="161166"/>
                <a:pt x="57150" y="171450"/>
                <a:pt x="47625" y="180975"/>
              </a:cubicBezTo>
              <a:cubicBezTo>
                <a:pt x="41275" y="200025"/>
                <a:pt x="32513" y="218434"/>
                <a:pt x="28575" y="238125"/>
              </a:cubicBezTo>
              <a:cubicBezTo>
                <a:pt x="-153" y="381764"/>
                <a:pt x="36428" y="202786"/>
                <a:pt x="9525" y="323850"/>
              </a:cubicBezTo>
              <a:cubicBezTo>
                <a:pt x="6013" y="339654"/>
                <a:pt x="3175" y="355600"/>
                <a:pt x="0" y="371475"/>
              </a:cubicBezTo>
              <a:cubicBezTo>
                <a:pt x="5735" y="428825"/>
                <a:pt x="3077" y="472879"/>
                <a:pt x="28575" y="523875"/>
              </a:cubicBezTo>
              <a:cubicBezTo>
                <a:pt x="34925" y="536575"/>
                <a:pt x="38535" y="551067"/>
                <a:pt x="47625" y="561975"/>
              </a:cubicBezTo>
              <a:cubicBezTo>
                <a:pt x="54954" y="570769"/>
                <a:pt x="68105" y="572930"/>
                <a:pt x="76200" y="581025"/>
              </a:cubicBezTo>
              <a:cubicBezTo>
                <a:pt x="87425" y="592250"/>
                <a:pt x="93550" y="607900"/>
                <a:pt x="104775" y="619125"/>
              </a:cubicBezTo>
              <a:cubicBezTo>
                <a:pt x="116000" y="630350"/>
                <a:pt x="129666" y="638894"/>
                <a:pt x="142875" y="647700"/>
              </a:cubicBezTo>
              <a:cubicBezTo>
                <a:pt x="177319" y="670663"/>
                <a:pt x="212545" y="692435"/>
                <a:pt x="247650" y="714375"/>
              </a:cubicBezTo>
              <a:cubicBezTo>
                <a:pt x="263349" y="724187"/>
                <a:pt x="280464" y="731842"/>
                <a:pt x="295275" y="742950"/>
              </a:cubicBezTo>
              <a:cubicBezTo>
                <a:pt x="307975" y="752475"/>
                <a:pt x="319176" y="764425"/>
                <a:pt x="333375" y="771525"/>
              </a:cubicBezTo>
              <a:cubicBezTo>
                <a:pt x="345084" y="777379"/>
                <a:pt x="358888" y="777454"/>
                <a:pt x="371475" y="781050"/>
              </a:cubicBezTo>
              <a:cubicBezTo>
                <a:pt x="381129" y="783808"/>
                <a:pt x="390525" y="787400"/>
                <a:pt x="400050" y="790575"/>
              </a:cubicBezTo>
              <a:cubicBezTo>
                <a:pt x="424443" y="788833"/>
                <a:pt x="551117" y="813525"/>
                <a:pt x="561975" y="742950"/>
              </a:cubicBezTo>
              <a:cubicBezTo>
                <a:pt x="566347" y="714533"/>
                <a:pt x="555625" y="685800"/>
                <a:pt x="552450" y="657225"/>
              </a:cubicBezTo>
              <a:cubicBezTo>
                <a:pt x="555625" y="615950"/>
                <a:pt x="556840" y="574477"/>
                <a:pt x="561975" y="533400"/>
              </a:cubicBezTo>
              <a:cubicBezTo>
                <a:pt x="565844" y="502449"/>
                <a:pt x="595339" y="469067"/>
                <a:pt x="609600" y="447675"/>
              </a:cubicBezTo>
              <a:cubicBezTo>
                <a:pt x="636122" y="407892"/>
                <a:pt x="620555" y="427195"/>
                <a:pt x="657225" y="390525"/>
              </a:cubicBezTo>
              <a:cubicBezTo>
                <a:pt x="680415" y="320956"/>
                <a:pt x="671405" y="352856"/>
                <a:pt x="685800" y="295275"/>
              </a:cubicBezTo>
              <a:cubicBezTo>
                <a:pt x="682625" y="257175"/>
                <a:pt x="686508" y="217812"/>
                <a:pt x="676275" y="180975"/>
              </a:cubicBezTo>
              <a:cubicBezTo>
                <a:pt x="671974" y="165493"/>
                <a:pt x="630082" y="108905"/>
                <a:pt x="609600" y="95250"/>
              </a:cubicBezTo>
              <a:cubicBezTo>
                <a:pt x="543931" y="51470"/>
                <a:pt x="602809" y="107509"/>
                <a:pt x="571500" y="76200"/>
              </a:cubicBezTo>
            </a:path>
          </a:pathLst>
        </a:custGeom>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FJ"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8466</xdr:colOff>
      <xdr:row>3</xdr:row>
      <xdr:rowOff>133350</xdr:rowOff>
    </xdr:from>
    <xdr:to>
      <xdr:col>8</xdr:col>
      <xdr:colOff>303730</xdr:colOff>
      <xdr:row>46</xdr:row>
      <xdr:rowOff>135390</xdr:rowOff>
    </xdr:to>
    <xdr:pic>
      <xdr:nvPicPr>
        <xdr:cNvPr id="2" name="Picture 1">
          <a:extLst>
            <a:ext uri="{FF2B5EF4-FFF2-40B4-BE49-F238E27FC236}">
              <a16:creationId xmlns:a16="http://schemas.microsoft.com/office/drawing/2014/main" id="{3BB5AE1A-99AF-439F-9AEC-510EE9A95776}"/>
            </a:ext>
          </a:extLst>
        </xdr:cNvPr>
        <xdr:cNvPicPr>
          <a:picLocks noChangeAspect="1"/>
        </xdr:cNvPicPr>
      </xdr:nvPicPr>
      <xdr:blipFill>
        <a:blip xmlns:r="http://schemas.openxmlformats.org/officeDocument/2006/relationships" r:embed="rId1"/>
        <a:stretch>
          <a:fillRect/>
        </a:stretch>
      </xdr:blipFill>
      <xdr:spPr>
        <a:xfrm>
          <a:off x="8466" y="619125"/>
          <a:ext cx="5476864" cy="6964815"/>
        </a:xfrm>
        <a:prstGeom prst="rect">
          <a:avLst/>
        </a:prstGeom>
      </xdr:spPr>
    </xdr:pic>
    <xdr:clientData/>
  </xdr:twoCellAnchor>
  <xdr:twoCellAnchor editAs="oneCell">
    <xdr:from>
      <xdr:col>8</xdr:col>
      <xdr:colOff>275839</xdr:colOff>
      <xdr:row>3</xdr:row>
      <xdr:rowOff>123826</xdr:rowOff>
    </xdr:from>
    <xdr:to>
      <xdr:col>17</xdr:col>
      <xdr:colOff>411483</xdr:colOff>
      <xdr:row>34</xdr:row>
      <xdr:rowOff>64559</xdr:rowOff>
    </xdr:to>
    <xdr:pic>
      <xdr:nvPicPr>
        <xdr:cNvPr id="3" name="Picture 2">
          <a:extLst>
            <a:ext uri="{FF2B5EF4-FFF2-40B4-BE49-F238E27FC236}">
              <a16:creationId xmlns:a16="http://schemas.microsoft.com/office/drawing/2014/main" id="{34D692E4-9DAA-498A-8B81-E105D9B8BD73}"/>
            </a:ext>
          </a:extLst>
        </xdr:cNvPr>
        <xdr:cNvPicPr>
          <a:picLocks noChangeAspect="1"/>
        </xdr:cNvPicPr>
      </xdr:nvPicPr>
      <xdr:blipFill>
        <a:blip xmlns:r="http://schemas.openxmlformats.org/officeDocument/2006/relationships" r:embed="rId2"/>
        <a:stretch>
          <a:fillRect/>
        </a:stretch>
      </xdr:blipFill>
      <xdr:spPr>
        <a:xfrm>
          <a:off x="5457439" y="609601"/>
          <a:ext cx="5963885" cy="4963582"/>
        </a:xfrm>
        <a:prstGeom prst="rect">
          <a:avLst/>
        </a:prstGeom>
      </xdr:spPr>
    </xdr:pic>
    <xdr:clientData/>
  </xdr:twoCellAnchor>
  <xdr:twoCellAnchor editAs="oneCell">
    <xdr:from>
      <xdr:col>18</xdr:col>
      <xdr:colOff>46567</xdr:colOff>
      <xdr:row>1</xdr:row>
      <xdr:rowOff>68757</xdr:rowOff>
    </xdr:from>
    <xdr:to>
      <xdr:col>25</xdr:col>
      <xdr:colOff>219075</xdr:colOff>
      <xdr:row>32</xdr:row>
      <xdr:rowOff>144925</xdr:rowOff>
    </xdr:to>
    <xdr:pic>
      <xdr:nvPicPr>
        <xdr:cNvPr id="4" name="Picture 3">
          <a:extLst>
            <a:ext uri="{FF2B5EF4-FFF2-40B4-BE49-F238E27FC236}">
              <a16:creationId xmlns:a16="http://schemas.microsoft.com/office/drawing/2014/main" id="{D3FD1B48-A382-4B00-AD0B-DF8FB961668B}"/>
            </a:ext>
          </a:extLst>
        </xdr:cNvPr>
        <xdr:cNvPicPr>
          <a:picLocks noChangeAspect="1"/>
        </xdr:cNvPicPr>
      </xdr:nvPicPr>
      <xdr:blipFill>
        <a:blip xmlns:r="http://schemas.openxmlformats.org/officeDocument/2006/relationships" r:embed="rId3"/>
        <a:stretch>
          <a:fillRect/>
        </a:stretch>
      </xdr:blipFill>
      <xdr:spPr>
        <a:xfrm>
          <a:off x="11705167" y="297357"/>
          <a:ext cx="4708524" cy="5093726"/>
        </a:xfrm>
        <a:prstGeom prst="rect">
          <a:avLst/>
        </a:prstGeom>
      </xdr:spPr>
    </xdr:pic>
    <xdr:clientData/>
  </xdr:twoCellAnchor>
  <xdr:twoCellAnchor editAs="oneCell">
    <xdr:from>
      <xdr:col>0</xdr:col>
      <xdr:colOff>55033</xdr:colOff>
      <xdr:row>46</xdr:row>
      <xdr:rowOff>27517</xdr:rowOff>
    </xdr:from>
    <xdr:to>
      <xdr:col>9</xdr:col>
      <xdr:colOff>28581</xdr:colOff>
      <xdr:row>75</xdr:row>
      <xdr:rowOff>150511</xdr:rowOff>
    </xdr:to>
    <xdr:pic>
      <xdr:nvPicPr>
        <xdr:cNvPr id="5" name="Picture 4">
          <a:extLst>
            <a:ext uri="{FF2B5EF4-FFF2-40B4-BE49-F238E27FC236}">
              <a16:creationId xmlns:a16="http://schemas.microsoft.com/office/drawing/2014/main" id="{48425FA9-C307-4692-98C1-BDDD1A4C7588}"/>
            </a:ext>
          </a:extLst>
        </xdr:cNvPr>
        <xdr:cNvPicPr>
          <a:picLocks noChangeAspect="1"/>
        </xdr:cNvPicPr>
      </xdr:nvPicPr>
      <xdr:blipFill>
        <a:blip xmlns:r="http://schemas.openxmlformats.org/officeDocument/2006/relationships" r:embed="rId4"/>
        <a:stretch>
          <a:fillRect/>
        </a:stretch>
      </xdr:blipFill>
      <xdr:spPr>
        <a:xfrm>
          <a:off x="55033" y="7476067"/>
          <a:ext cx="5802842" cy="4823052"/>
        </a:xfrm>
        <a:prstGeom prst="rect">
          <a:avLst/>
        </a:prstGeom>
      </xdr:spPr>
    </xdr:pic>
    <xdr:clientData/>
  </xdr:twoCellAnchor>
  <xdr:twoCellAnchor editAs="oneCell">
    <xdr:from>
      <xdr:col>9</xdr:col>
      <xdr:colOff>76200</xdr:colOff>
      <xdr:row>48</xdr:row>
      <xdr:rowOff>85725</xdr:rowOff>
    </xdr:from>
    <xdr:to>
      <xdr:col>18</xdr:col>
      <xdr:colOff>75471</xdr:colOff>
      <xdr:row>76</xdr:row>
      <xdr:rowOff>48116</xdr:rowOff>
    </xdr:to>
    <xdr:pic>
      <xdr:nvPicPr>
        <xdr:cNvPr id="6" name="Picture 5">
          <a:extLst>
            <a:ext uri="{FF2B5EF4-FFF2-40B4-BE49-F238E27FC236}">
              <a16:creationId xmlns:a16="http://schemas.microsoft.com/office/drawing/2014/main" id="{1B71106B-0EA4-46E7-ABF4-8564E61E5384}"/>
            </a:ext>
          </a:extLst>
        </xdr:cNvPr>
        <xdr:cNvPicPr>
          <a:picLocks noChangeAspect="1"/>
        </xdr:cNvPicPr>
      </xdr:nvPicPr>
      <xdr:blipFill>
        <a:blip xmlns:r="http://schemas.openxmlformats.org/officeDocument/2006/relationships" r:embed="rId5"/>
        <a:stretch>
          <a:fillRect/>
        </a:stretch>
      </xdr:blipFill>
      <xdr:spPr>
        <a:xfrm>
          <a:off x="5905500" y="7858125"/>
          <a:ext cx="5828571" cy="4496296"/>
        </a:xfrm>
        <a:prstGeom prst="rect">
          <a:avLst/>
        </a:prstGeom>
      </xdr:spPr>
    </xdr:pic>
    <xdr:clientData/>
  </xdr:twoCellAnchor>
  <xdr:twoCellAnchor editAs="oneCell">
    <xdr:from>
      <xdr:col>1</xdr:col>
      <xdr:colOff>1</xdr:colOff>
      <xdr:row>77</xdr:row>
      <xdr:rowOff>1</xdr:rowOff>
    </xdr:from>
    <xdr:to>
      <xdr:col>18</xdr:col>
      <xdr:colOff>76200</xdr:colOff>
      <xdr:row>109</xdr:row>
      <xdr:rowOff>94762</xdr:rowOff>
    </xdr:to>
    <xdr:pic>
      <xdr:nvPicPr>
        <xdr:cNvPr id="7" name="Picture 6">
          <a:extLst>
            <a:ext uri="{FF2B5EF4-FFF2-40B4-BE49-F238E27FC236}">
              <a16:creationId xmlns:a16="http://schemas.microsoft.com/office/drawing/2014/main" id="{B33A3737-2050-4388-BB3B-AFFCC4C3C07B}"/>
            </a:ext>
          </a:extLst>
        </xdr:cNvPr>
        <xdr:cNvPicPr>
          <a:picLocks noChangeAspect="1"/>
        </xdr:cNvPicPr>
      </xdr:nvPicPr>
      <xdr:blipFill>
        <a:blip xmlns:r="http://schemas.openxmlformats.org/officeDocument/2006/relationships" r:embed="rId6"/>
        <a:stretch>
          <a:fillRect/>
        </a:stretch>
      </xdr:blipFill>
      <xdr:spPr>
        <a:xfrm>
          <a:off x="647701" y="12468226"/>
          <a:ext cx="11087099" cy="5278478"/>
        </a:xfrm>
        <a:prstGeom prst="rect">
          <a:avLst/>
        </a:prstGeom>
      </xdr:spPr>
    </xdr:pic>
    <xdr:clientData/>
  </xdr:twoCellAnchor>
  <xdr:twoCellAnchor editAs="oneCell">
    <xdr:from>
      <xdr:col>18</xdr:col>
      <xdr:colOff>0</xdr:colOff>
      <xdr:row>34</xdr:row>
      <xdr:rowOff>0</xdr:rowOff>
    </xdr:from>
    <xdr:to>
      <xdr:col>42</xdr:col>
      <xdr:colOff>543030</xdr:colOff>
      <xdr:row>66</xdr:row>
      <xdr:rowOff>87183</xdr:rowOff>
    </xdr:to>
    <xdr:pic>
      <xdr:nvPicPr>
        <xdr:cNvPr id="10" name="Picture 9">
          <a:extLst>
            <a:ext uri="{FF2B5EF4-FFF2-40B4-BE49-F238E27FC236}">
              <a16:creationId xmlns:a16="http://schemas.microsoft.com/office/drawing/2014/main" id="{85BB0A52-3105-4049-8A81-000185A6C325}"/>
            </a:ext>
          </a:extLst>
        </xdr:cNvPr>
        <xdr:cNvPicPr>
          <a:picLocks noChangeAspect="1"/>
        </xdr:cNvPicPr>
      </xdr:nvPicPr>
      <xdr:blipFill>
        <a:blip xmlns:r="http://schemas.openxmlformats.org/officeDocument/2006/relationships" r:embed="rId7"/>
        <a:stretch>
          <a:fillRect/>
        </a:stretch>
      </xdr:blipFill>
      <xdr:spPr>
        <a:xfrm>
          <a:off x="11658600" y="5572125"/>
          <a:ext cx="16085714" cy="5266667"/>
        </a:xfrm>
        <a:prstGeom prst="rect">
          <a:avLst/>
        </a:prstGeom>
      </xdr:spPr>
    </xdr:pic>
    <xdr:clientData/>
  </xdr:twoCellAnchor>
  <xdr:twoCellAnchor editAs="oneCell">
    <xdr:from>
      <xdr:col>18</xdr:col>
      <xdr:colOff>93133</xdr:colOff>
      <xdr:row>65</xdr:row>
      <xdr:rowOff>131233</xdr:rowOff>
    </xdr:from>
    <xdr:to>
      <xdr:col>33</xdr:col>
      <xdr:colOff>645759</xdr:colOff>
      <xdr:row>93</xdr:row>
      <xdr:rowOff>11641</xdr:rowOff>
    </xdr:to>
    <xdr:pic>
      <xdr:nvPicPr>
        <xdr:cNvPr id="11" name="Picture 10">
          <a:extLst>
            <a:ext uri="{FF2B5EF4-FFF2-40B4-BE49-F238E27FC236}">
              <a16:creationId xmlns:a16="http://schemas.microsoft.com/office/drawing/2014/main" id="{0AC6C7DE-FC03-4746-957A-A8EFD9655A7A}"/>
            </a:ext>
          </a:extLst>
        </xdr:cNvPr>
        <xdr:cNvPicPr>
          <a:picLocks noChangeAspect="1"/>
        </xdr:cNvPicPr>
      </xdr:nvPicPr>
      <xdr:blipFill>
        <a:blip xmlns:r="http://schemas.openxmlformats.org/officeDocument/2006/relationships" r:embed="rId8"/>
        <a:stretch>
          <a:fillRect/>
        </a:stretch>
      </xdr:blipFill>
      <xdr:spPr>
        <a:xfrm>
          <a:off x="11751733" y="10723033"/>
          <a:ext cx="10263893" cy="4412192"/>
        </a:xfrm>
        <a:prstGeom prst="rect">
          <a:avLst/>
        </a:prstGeom>
      </xdr:spPr>
    </xdr:pic>
    <xdr:clientData/>
  </xdr:twoCellAnchor>
  <xdr:twoCellAnchor editAs="oneCell">
    <xdr:from>
      <xdr:col>34</xdr:col>
      <xdr:colOff>561975</xdr:colOff>
      <xdr:row>72</xdr:row>
      <xdr:rowOff>76200</xdr:rowOff>
    </xdr:from>
    <xdr:to>
      <xdr:col>46</xdr:col>
      <xdr:colOff>258359</xdr:colOff>
      <xdr:row>126</xdr:row>
      <xdr:rowOff>29605</xdr:rowOff>
    </xdr:to>
    <xdr:pic>
      <xdr:nvPicPr>
        <xdr:cNvPr id="12" name="Picture 11">
          <a:extLst>
            <a:ext uri="{FF2B5EF4-FFF2-40B4-BE49-F238E27FC236}">
              <a16:creationId xmlns:a16="http://schemas.microsoft.com/office/drawing/2014/main" id="{4832C944-C462-4376-ACA3-433120308E2C}"/>
            </a:ext>
          </a:extLst>
        </xdr:cNvPr>
        <xdr:cNvPicPr>
          <a:picLocks noChangeAspect="1"/>
        </xdr:cNvPicPr>
      </xdr:nvPicPr>
      <xdr:blipFill>
        <a:blip xmlns:r="http://schemas.openxmlformats.org/officeDocument/2006/relationships" r:embed="rId9"/>
        <a:stretch>
          <a:fillRect/>
        </a:stretch>
      </xdr:blipFill>
      <xdr:spPr>
        <a:xfrm>
          <a:off x="22583775" y="11801475"/>
          <a:ext cx="7466667" cy="8695238"/>
        </a:xfrm>
        <a:prstGeom prst="rect">
          <a:avLst/>
        </a:prstGeom>
      </xdr:spPr>
    </xdr:pic>
    <xdr:clientData/>
  </xdr:twoCellAnchor>
  <xdr:twoCellAnchor editAs="oneCell">
    <xdr:from>
      <xdr:col>18</xdr:col>
      <xdr:colOff>0</xdr:colOff>
      <xdr:row>94</xdr:row>
      <xdr:rowOff>0</xdr:rowOff>
    </xdr:from>
    <xdr:to>
      <xdr:col>30</xdr:col>
      <xdr:colOff>448765</xdr:colOff>
      <xdr:row>145</xdr:row>
      <xdr:rowOff>94206</xdr:rowOff>
    </xdr:to>
    <xdr:pic>
      <xdr:nvPicPr>
        <xdr:cNvPr id="13" name="Picture 12">
          <a:extLst>
            <a:ext uri="{FF2B5EF4-FFF2-40B4-BE49-F238E27FC236}">
              <a16:creationId xmlns:a16="http://schemas.microsoft.com/office/drawing/2014/main" id="{903E9AC4-99A7-4ADC-AD9A-6734500CA18E}"/>
            </a:ext>
          </a:extLst>
        </xdr:cNvPr>
        <xdr:cNvPicPr>
          <a:picLocks noChangeAspect="1"/>
        </xdr:cNvPicPr>
      </xdr:nvPicPr>
      <xdr:blipFill>
        <a:blip xmlns:r="http://schemas.openxmlformats.org/officeDocument/2006/relationships" r:embed="rId10"/>
        <a:stretch>
          <a:fillRect/>
        </a:stretch>
      </xdr:blipFill>
      <xdr:spPr>
        <a:xfrm>
          <a:off x="11658600" y="15287625"/>
          <a:ext cx="8219048" cy="8352381"/>
        </a:xfrm>
        <a:prstGeom prst="rect">
          <a:avLst/>
        </a:prstGeom>
      </xdr:spPr>
    </xdr:pic>
    <xdr:clientData/>
  </xdr:twoCellAnchor>
  <xdr:twoCellAnchor editAs="oneCell">
    <xdr:from>
      <xdr:col>31</xdr:col>
      <xdr:colOff>0</xdr:colOff>
      <xdr:row>129</xdr:row>
      <xdr:rowOff>0</xdr:rowOff>
    </xdr:from>
    <xdr:to>
      <xdr:col>46</xdr:col>
      <xdr:colOff>513071</xdr:colOff>
      <xdr:row>181</xdr:row>
      <xdr:rowOff>37043</xdr:rowOff>
    </xdr:to>
    <xdr:pic>
      <xdr:nvPicPr>
        <xdr:cNvPr id="14" name="Picture 13">
          <a:extLst>
            <a:ext uri="{FF2B5EF4-FFF2-40B4-BE49-F238E27FC236}">
              <a16:creationId xmlns:a16="http://schemas.microsoft.com/office/drawing/2014/main" id="{A4B1FA86-86EB-48A1-BB3A-BDA976FC3EF8}"/>
            </a:ext>
          </a:extLst>
        </xdr:cNvPr>
        <xdr:cNvPicPr>
          <a:picLocks noChangeAspect="1"/>
        </xdr:cNvPicPr>
      </xdr:nvPicPr>
      <xdr:blipFill>
        <a:blip xmlns:r="http://schemas.openxmlformats.org/officeDocument/2006/relationships" r:embed="rId11"/>
        <a:stretch>
          <a:fillRect/>
        </a:stretch>
      </xdr:blipFill>
      <xdr:spPr>
        <a:xfrm>
          <a:off x="20078700" y="20955000"/>
          <a:ext cx="10228571" cy="8457143"/>
        </a:xfrm>
        <a:prstGeom prst="rect">
          <a:avLst/>
        </a:prstGeom>
      </xdr:spPr>
    </xdr:pic>
    <xdr:clientData/>
  </xdr:twoCellAnchor>
  <xdr:twoCellAnchor editAs="oneCell">
    <xdr:from>
      <xdr:col>26</xdr:col>
      <xdr:colOff>152400</xdr:colOff>
      <xdr:row>0</xdr:row>
      <xdr:rowOff>113580</xdr:rowOff>
    </xdr:from>
    <xdr:to>
      <xdr:col>37</xdr:col>
      <xdr:colOff>402088</xdr:colOff>
      <xdr:row>36</xdr:row>
      <xdr:rowOff>26459</xdr:rowOff>
    </xdr:to>
    <xdr:pic>
      <xdr:nvPicPr>
        <xdr:cNvPr id="15" name="Picture 14">
          <a:extLst>
            <a:ext uri="{FF2B5EF4-FFF2-40B4-BE49-F238E27FC236}">
              <a16:creationId xmlns:a16="http://schemas.microsoft.com/office/drawing/2014/main" id="{CA0BE451-E6D3-4B6D-89F8-6E416D64D5DD}"/>
            </a:ext>
          </a:extLst>
        </xdr:cNvPr>
        <xdr:cNvPicPr>
          <a:picLocks noChangeAspect="1"/>
        </xdr:cNvPicPr>
      </xdr:nvPicPr>
      <xdr:blipFill>
        <a:blip xmlns:r="http://schemas.openxmlformats.org/officeDocument/2006/relationships" r:embed="rId12"/>
        <a:stretch>
          <a:fillRect/>
        </a:stretch>
      </xdr:blipFill>
      <xdr:spPr>
        <a:xfrm>
          <a:off x="16992600" y="113580"/>
          <a:ext cx="7370154" cy="5810970"/>
        </a:xfrm>
        <a:prstGeom prst="rect">
          <a:avLst/>
        </a:prstGeom>
      </xdr:spPr>
    </xdr:pic>
    <xdr:clientData/>
  </xdr:twoCellAnchor>
  <xdr:twoCellAnchor editAs="oneCell">
    <xdr:from>
      <xdr:col>43</xdr:col>
      <xdr:colOff>0</xdr:colOff>
      <xdr:row>1</xdr:row>
      <xdr:rowOff>0</xdr:rowOff>
    </xdr:from>
    <xdr:to>
      <xdr:col>59</xdr:col>
      <xdr:colOff>532038</xdr:colOff>
      <xdr:row>45</xdr:row>
      <xdr:rowOff>56252</xdr:rowOff>
    </xdr:to>
    <xdr:pic>
      <xdr:nvPicPr>
        <xdr:cNvPr id="16" name="Picture 15">
          <a:extLst>
            <a:ext uri="{FF2B5EF4-FFF2-40B4-BE49-F238E27FC236}">
              <a16:creationId xmlns:a16="http://schemas.microsoft.com/office/drawing/2014/main" id="{E7E24E66-942E-496E-872A-E81A3C9112B6}"/>
            </a:ext>
          </a:extLst>
        </xdr:cNvPr>
        <xdr:cNvPicPr>
          <a:picLocks noChangeAspect="1"/>
        </xdr:cNvPicPr>
      </xdr:nvPicPr>
      <xdr:blipFill>
        <a:blip xmlns:r="http://schemas.openxmlformats.org/officeDocument/2006/relationships" r:embed="rId13"/>
        <a:stretch>
          <a:fillRect/>
        </a:stretch>
      </xdr:blipFill>
      <xdr:spPr>
        <a:xfrm>
          <a:off x="27851100" y="228600"/>
          <a:ext cx="10895238" cy="7180952"/>
        </a:xfrm>
        <a:prstGeom prst="rect">
          <a:avLst/>
        </a:prstGeom>
      </xdr:spPr>
    </xdr:pic>
    <xdr:clientData/>
  </xdr:twoCellAnchor>
  <xdr:twoCellAnchor editAs="oneCell">
    <xdr:from>
      <xdr:col>60</xdr:col>
      <xdr:colOff>0</xdr:colOff>
      <xdr:row>2</xdr:row>
      <xdr:rowOff>0</xdr:rowOff>
    </xdr:from>
    <xdr:to>
      <xdr:col>73</xdr:col>
      <xdr:colOff>589424</xdr:colOff>
      <xdr:row>52</xdr:row>
      <xdr:rowOff>94226</xdr:rowOff>
    </xdr:to>
    <xdr:pic>
      <xdr:nvPicPr>
        <xdr:cNvPr id="17" name="Picture 16">
          <a:extLst>
            <a:ext uri="{FF2B5EF4-FFF2-40B4-BE49-F238E27FC236}">
              <a16:creationId xmlns:a16="http://schemas.microsoft.com/office/drawing/2014/main" id="{50602912-40DE-4897-B71E-93D3ABBFFAD7}"/>
            </a:ext>
          </a:extLst>
        </xdr:cNvPr>
        <xdr:cNvPicPr>
          <a:picLocks noChangeAspect="1"/>
        </xdr:cNvPicPr>
      </xdr:nvPicPr>
      <xdr:blipFill>
        <a:blip xmlns:r="http://schemas.openxmlformats.org/officeDocument/2006/relationships" r:embed="rId14"/>
        <a:stretch>
          <a:fillRect/>
        </a:stretch>
      </xdr:blipFill>
      <xdr:spPr>
        <a:xfrm>
          <a:off x="38862000" y="390525"/>
          <a:ext cx="9009524" cy="8190476"/>
        </a:xfrm>
        <a:prstGeom prst="rect">
          <a:avLst/>
        </a:prstGeom>
        <a:ln>
          <a:solidFill>
            <a:schemeClr val="accent1"/>
          </a:solidFill>
        </a:ln>
      </xdr:spPr>
    </xdr:pic>
    <xdr:clientData/>
  </xdr:twoCellAnchor>
  <xdr:twoCellAnchor>
    <xdr:from>
      <xdr:col>66</xdr:col>
      <xdr:colOff>360892</xdr:colOff>
      <xdr:row>35</xdr:row>
      <xdr:rowOff>27517</xdr:rowOff>
    </xdr:from>
    <xdr:to>
      <xdr:col>68</xdr:col>
      <xdr:colOff>17992</xdr:colOff>
      <xdr:row>41</xdr:row>
      <xdr:rowOff>58208</xdr:rowOff>
    </xdr:to>
    <xdr:sp macro="" textlink="">
      <xdr:nvSpPr>
        <xdr:cNvPr id="18" name="Freeform: Shape 17">
          <a:extLst>
            <a:ext uri="{FF2B5EF4-FFF2-40B4-BE49-F238E27FC236}">
              <a16:creationId xmlns:a16="http://schemas.microsoft.com/office/drawing/2014/main" id="{F6F443CD-295A-4F60-80CC-5BE908FCF12F}"/>
            </a:ext>
          </a:extLst>
        </xdr:cNvPr>
        <xdr:cNvSpPr/>
      </xdr:nvSpPr>
      <xdr:spPr>
        <a:xfrm>
          <a:off x="43109092" y="5761567"/>
          <a:ext cx="952500" cy="1002241"/>
        </a:xfrm>
        <a:custGeom>
          <a:avLst/>
          <a:gdLst>
            <a:gd name="connsiteX0" fmla="*/ 666750 w 952500"/>
            <a:gd name="connsiteY0" fmla="*/ 76200 h 1000125"/>
            <a:gd name="connsiteX1" fmla="*/ 628650 w 952500"/>
            <a:gd name="connsiteY1" fmla="*/ 28575 h 1000125"/>
            <a:gd name="connsiteX2" fmla="*/ 590550 w 952500"/>
            <a:gd name="connsiteY2" fmla="*/ 19050 h 1000125"/>
            <a:gd name="connsiteX3" fmla="*/ 381000 w 952500"/>
            <a:gd name="connsiteY3" fmla="*/ 38100 h 1000125"/>
            <a:gd name="connsiteX4" fmla="*/ 314325 w 952500"/>
            <a:gd name="connsiteY4" fmla="*/ 85725 h 1000125"/>
            <a:gd name="connsiteX5" fmla="*/ 276225 w 952500"/>
            <a:gd name="connsiteY5" fmla="*/ 104775 h 1000125"/>
            <a:gd name="connsiteX6" fmla="*/ 228600 w 952500"/>
            <a:gd name="connsiteY6" fmla="*/ 152400 h 1000125"/>
            <a:gd name="connsiteX7" fmla="*/ 200025 w 952500"/>
            <a:gd name="connsiteY7" fmla="*/ 171450 h 1000125"/>
            <a:gd name="connsiteX8" fmla="*/ 142875 w 952500"/>
            <a:gd name="connsiteY8" fmla="*/ 219075 h 1000125"/>
            <a:gd name="connsiteX9" fmla="*/ 123825 w 952500"/>
            <a:gd name="connsiteY9" fmla="*/ 257175 h 1000125"/>
            <a:gd name="connsiteX10" fmla="*/ 95250 w 952500"/>
            <a:gd name="connsiteY10" fmla="*/ 285750 h 1000125"/>
            <a:gd name="connsiteX11" fmla="*/ 85725 w 952500"/>
            <a:gd name="connsiteY11" fmla="*/ 323850 h 1000125"/>
            <a:gd name="connsiteX12" fmla="*/ 57150 w 952500"/>
            <a:gd name="connsiteY12" fmla="*/ 352425 h 1000125"/>
            <a:gd name="connsiteX13" fmla="*/ 28575 w 952500"/>
            <a:gd name="connsiteY13" fmla="*/ 400050 h 1000125"/>
            <a:gd name="connsiteX14" fmla="*/ 19050 w 952500"/>
            <a:gd name="connsiteY14" fmla="*/ 447675 h 1000125"/>
            <a:gd name="connsiteX15" fmla="*/ 0 w 952500"/>
            <a:gd name="connsiteY15" fmla="*/ 504825 h 1000125"/>
            <a:gd name="connsiteX16" fmla="*/ 9525 w 952500"/>
            <a:gd name="connsiteY16" fmla="*/ 723900 h 1000125"/>
            <a:gd name="connsiteX17" fmla="*/ 47625 w 952500"/>
            <a:gd name="connsiteY17" fmla="*/ 781050 h 1000125"/>
            <a:gd name="connsiteX18" fmla="*/ 104775 w 952500"/>
            <a:gd name="connsiteY18" fmla="*/ 838200 h 1000125"/>
            <a:gd name="connsiteX19" fmla="*/ 180975 w 952500"/>
            <a:gd name="connsiteY19" fmla="*/ 885825 h 1000125"/>
            <a:gd name="connsiteX20" fmla="*/ 219075 w 952500"/>
            <a:gd name="connsiteY20" fmla="*/ 914400 h 1000125"/>
            <a:gd name="connsiteX21" fmla="*/ 247650 w 952500"/>
            <a:gd name="connsiteY21" fmla="*/ 923925 h 1000125"/>
            <a:gd name="connsiteX22" fmla="*/ 323850 w 952500"/>
            <a:gd name="connsiteY22" fmla="*/ 952500 h 1000125"/>
            <a:gd name="connsiteX23" fmla="*/ 400050 w 952500"/>
            <a:gd name="connsiteY23" fmla="*/ 990600 h 1000125"/>
            <a:gd name="connsiteX24" fmla="*/ 428625 w 952500"/>
            <a:gd name="connsiteY24" fmla="*/ 1000125 h 1000125"/>
            <a:gd name="connsiteX25" fmla="*/ 628650 w 952500"/>
            <a:gd name="connsiteY25" fmla="*/ 981075 h 1000125"/>
            <a:gd name="connsiteX26" fmla="*/ 685800 w 952500"/>
            <a:gd name="connsiteY26" fmla="*/ 952500 h 1000125"/>
            <a:gd name="connsiteX27" fmla="*/ 752475 w 952500"/>
            <a:gd name="connsiteY27" fmla="*/ 904875 h 1000125"/>
            <a:gd name="connsiteX28" fmla="*/ 781050 w 952500"/>
            <a:gd name="connsiteY28" fmla="*/ 895350 h 1000125"/>
            <a:gd name="connsiteX29" fmla="*/ 819150 w 952500"/>
            <a:gd name="connsiteY29" fmla="*/ 838200 h 1000125"/>
            <a:gd name="connsiteX30" fmla="*/ 838200 w 952500"/>
            <a:gd name="connsiteY30" fmla="*/ 809625 h 1000125"/>
            <a:gd name="connsiteX31" fmla="*/ 847725 w 952500"/>
            <a:gd name="connsiteY31" fmla="*/ 781050 h 1000125"/>
            <a:gd name="connsiteX32" fmla="*/ 885825 w 952500"/>
            <a:gd name="connsiteY32" fmla="*/ 723900 h 1000125"/>
            <a:gd name="connsiteX33" fmla="*/ 914400 w 952500"/>
            <a:gd name="connsiteY33" fmla="*/ 666750 h 1000125"/>
            <a:gd name="connsiteX34" fmla="*/ 923925 w 952500"/>
            <a:gd name="connsiteY34" fmla="*/ 628650 h 1000125"/>
            <a:gd name="connsiteX35" fmla="*/ 942975 w 952500"/>
            <a:gd name="connsiteY35" fmla="*/ 581025 h 1000125"/>
            <a:gd name="connsiteX36" fmla="*/ 952500 w 952500"/>
            <a:gd name="connsiteY36" fmla="*/ 523875 h 1000125"/>
            <a:gd name="connsiteX37" fmla="*/ 942975 w 952500"/>
            <a:gd name="connsiteY37" fmla="*/ 304800 h 1000125"/>
            <a:gd name="connsiteX38" fmla="*/ 885825 w 952500"/>
            <a:gd name="connsiteY38" fmla="*/ 257175 h 1000125"/>
            <a:gd name="connsiteX39" fmla="*/ 790575 w 952500"/>
            <a:gd name="connsiteY39" fmla="*/ 190500 h 1000125"/>
            <a:gd name="connsiteX40" fmla="*/ 762000 w 952500"/>
            <a:gd name="connsiteY40" fmla="*/ 171450 h 1000125"/>
            <a:gd name="connsiteX41" fmla="*/ 733425 w 952500"/>
            <a:gd name="connsiteY41" fmla="*/ 152400 h 1000125"/>
            <a:gd name="connsiteX42" fmla="*/ 676275 w 952500"/>
            <a:gd name="connsiteY42" fmla="*/ 133350 h 1000125"/>
            <a:gd name="connsiteX43" fmla="*/ 647700 w 952500"/>
            <a:gd name="connsiteY43" fmla="*/ 123825 h 1000125"/>
            <a:gd name="connsiteX44" fmla="*/ 619125 w 952500"/>
            <a:gd name="connsiteY44" fmla="*/ 104775 h 1000125"/>
            <a:gd name="connsiteX45" fmla="*/ 590550 w 952500"/>
            <a:gd name="connsiteY45" fmla="*/ 38100 h 1000125"/>
            <a:gd name="connsiteX46" fmla="*/ 581025 w 952500"/>
            <a:gd name="connsiteY46" fmla="*/ 0 h 10001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952500" h="1000125">
              <a:moveTo>
                <a:pt x="666750" y="76200"/>
              </a:moveTo>
              <a:cubicBezTo>
                <a:pt x="654050" y="60325"/>
                <a:pt x="644914" y="40773"/>
                <a:pt x="628650" y="28575"/>
              </a:cubicBezTo>
              <a:cubicBezTo>
                <a:pt x="618177" y="20720"/>
                <a:pt x="603631" y="18547"/>
                <a:pt x="590550" y="19050"/>
              </a:cubicBezTo>
              <a:cubicBezTo>
                <a:pt x="520464" y="21746"/>
                <a:pt x="450850" y="31750"/>
                <a:pt x="381000" y="38100"/>
              </a:cubicBezTo>
              <a:cubicBezTo>
                <a:pt x="364645" y="50366"/>
                <a:pt x="333824" y="74583"/>
                <a:pt x="314325" y="85725"/>
              </a:cubicBezTo>
              <a:cubicBezTo>
                <a:pt x="301997" y="92770"/>
                <a:pt x="287433" y="96058"/>
                <a:pt x="276225" y="104775"/>
              </a:cubicBezTo>
              <a:cubicBezTo>
                <a:pt x="258504" y="118558"/>
                <a:pt x="245496" y="137616"/>
                <a:pt x="228600" y="152400"/>
              </a:cubicBezTo>
              <a:cubicBezTo>
                <a:pt x="219985" y="159938"/>
                <a:pt x="209550" y="165100"/>
                <a:pt x="200025" y="171450"/>
              </a:cubicBezTo>
              <a:cubicBezTo>
                <a:pt x="134127" y="270298"/>
                <a:pt x="239553" y="122397"/>
                <a:pt x="142875" y="219075"/>
              </a:cubicBezTo>
              <a:cubicBezTo>
                <a:pt x="132835" y="229115"/>
                <a:pt x="132078" y="245621"/>
                <a:pt x="123825" y="257175"/>
              </a:cubicBezTo>
              <a:cubicBezTo>
                <a:pt x="115995" y="268136"/>
                <a:pt x="104775" y="276225"/>
                <a:pt x="95250" y="285750"/>
              </a:cubicBezTo>
              <a:cubicBezTo>
                <a:pt x="92075" y="298450"/>
                <a:pt x="92220" y="312484"/>
                <a:pt x="85725" y="323850"/>
              </a:cubicBezTo>
              <a:cubicBezTo>
                <a:pt x="79042" y="335546"/>
                <a:pt x="65232" y="341649"/>
                <a:pt x="57150" y="352425"/>
              </a:cubicBezTo>
              <a:cubicBezTo>
                <a:pt x="46042" y="367236"/>
                <a:pt x="38100" y="384175"/>
                <a:pt x="28575" y="400050"/>
              </a:cubicBezTo>
              <a:cubicBezTo>
                <a:pt x="25400" y="415925"/>
                <a:pt x="23310" y="432056"/>
                <a:pt x="19050" y="447675"/>
              </a:cubicBezTo>
              <a:cubicBezTo>
                <a:pt x="13766" y="467048"/>
                <a:pt x="0" y="504825"/>
                <a:pt x="0" y="504825"/>
              </a:cubicBezTo>
              <a:cubicBezTo>
                <a:pt x="3175" y="577850"/>
                <a:pt x="-2894" y="651869"/>
                <a:pt x="9525" y="723900"/>
              </a:cubicBezTo>
              <a:cubicBezTo>
                <a:pt x="13415" y="746462"/>
                <a:pt x="33888" y="762734"/>
                <a:pt x="47625" y="781050"/>
              </a:cubicBezTo>
              <a:cubicBezTo>
                <a:pt x="91346" y="839345"/>
                <a:pt x="57022" y="802385"/>
                <a:pt x="104775" y="838200"/>
              </a:cubicBezTo>
              <a:cubicBezTo>
                <a:pt x="166896" y="884791"/>
                <a:pt x="129826" y="868775"/>
                <a:pt x="180975" y="885825"/>
              </a:cubicBezTo>
              <a:cubicBezTo>
                <a:pt x="193675" y="895350"/>
                <a:pt x="205292" y="906524"/>
                <a:pt x="219075" y="914400"/>
              </a:cubicBezTo>
              <a:cubicBezTo>
                <a:pt x="227792" y="919381"/>
                <a:pt x="238422" y="919970"/>
                <a:pt x="247650" y="923925"/>
              </a:cubicBezTo>
              <a:cubicBezTo>
                <a:pt x="384049" y="982382"/>
                <a:pt x="192143" y="908598"/>
                <a:pt x="323850" y="952500"/>
              </a:cubicBezTo>
              <a:cubicBezTo>
                <a:pt x="422729" y="985460"/>
                <a:pt x="330049" y="955599"/>
                <a:pt x="400050" y="990600"/>
              </a:cubicBezTo>
              <a:cubicBezTo>
                <a:pt x="409030" y="995090"/>
                <a:pt x="419100" y="996950"/>
                <a:pt x="428625" y="1000125"/>
              </a:cubicBezTo>
              <a:cubicBezTo>
                <a:pt x="495300" y="993775"/>
                <a:pt x="562191" y="989382"/>
                <a:pt x="628650" y="981075"/>
              </a:cubicBezTo>
              <a:cubicBezTo>
                <a:pt x="651526" y="978215"/>
                <a:pt x="667751" y="965392"/>
                <a:pt x="685800" y="952500"/>
              </a:cubicBezTo>
              <a:cubicBezTo>
                <a:pt x="695867" y="945309"/>
                <a:pt x="737510" y="912358"/>
                <a:pt x="752475" y="904875"/>
              </a:cubicBezTo>
              <a:cubicBezTo>
                <a:pt x="761455" y="900385"/>
                <a:pt x="771525" y="898525"/>
                <a:pt x="781050" y="895350"/>
              </a:cubicBezTo>
              <a:lnTo>
                <a:pt x="819150" y="838200"/>
              </a:lnTo>
              <a:cubicBezTo>
                <a:pt x="825500" y="828675"/>
                <a:pt x="834580" y="820485"/>
                <a:pt x="838200" y="809625"/>
              </a:cubicBezTo>
              <a:cubicBezTo>
                <a:pt x="841375" y="800100"/>
                <a:pt x="842849" y="789827"/>
                <a:pt x="847725" y="781050"/>
              </a:cubicBezTo>
              <a:cubicBezTo>
                <a:pt x="858844" y="761036"/>
                <a:pt x="878585" y="745620"/>
                <a:pt x="885825" y="723900"/>
              </a:cubicBezTo>
              <a:cubicBezTo>
                <a:pt x="898970" y="684465"/>
                <a:pt x="889781" y="703679"/>
                <a:pt x="914400" y="666750"/>
              </a:cubicBezTo>
              <a:cubicBezTo>
                <a:pt x="917575" y="654050"/>
                <a:pt x="919785" y="641069"/>
                <a:pt x="923925" y="628650"/>
              </a:cubicBezTo>
              <a:cubicBezTo>
                <a:pt x="929332" y="612430"/>
                <a:pt x="938476" y="597520"/>
                <a:pt x="942975" y="581025"/>
              </a:cubicBezTo>
              <a:cubicBezTo>
                <a:pt x="948057" y="562393"/>
                <a:pt x="949325" y="542925"/>
                <a:pt x="952500" y="523875"/>
              </a:cubicBezTo>
              <a:cubicBezTo>
                <a:pt x="949325" y="450850"/>
                <a:pt x="954089" y="377044"/>
                <a:pt x="942975" y="304800"/>
              </a:cubicBezTo>
              <a:cubicBezTo>
                <a:pt x="940779" y="290525"/>
                <a:pt x="896311" y="264665"/>
                <a:pt x="885825" y="257175"/>
              </a:cubicBezTo>
              <a:cubicBezTo>
                <a:pt x="787097" y="186655"/>
                <a:pt x="921957" y="278088"/>
                <a:pt x="790575" y="190500"/>
              </a:cubicBezTo>
              <a:lnTo>
                <a:pt x="762000" y="171450"/>
              </a:lnTo>
              <a:cubicBezTo>
                <a:pt x="752475" y="165100"/>
                <a:pt x="744285" y="156020"/>
                <a:pt x="733425" y="152400"/>
              </a:cubicBezTo>
              <a:lnTo>
                <a:pt x="676275" y="133350"/>
              </a:lnTo>
              <a:cubicBezTo>
                <a:pt x="666750" y="130175"/>
                <a:pt x="656054" y="129394"/>
                <a:pt x="647700" y="123825"/>
              </a:cubicBezTo>
              <a:lnTo>
                <a:pt x="619125" y="104775"/>
              </a:lnTo>
              <a:cubicBezTo>
                <a:pt x="590124" y="61274"/>
                <a:pt x="605927" y="91919"/>
                <a:pt x="590550" y="38100"/>
              </a:cubicBezTo>
              <a:cubicBezTo>
                <a:pt x="580021" y="1248"/>
                <a:pt x="581025" y="21230"/>
                <a:pt x="581025" y="0"/>
              </a:cubicBezTo>
            </a:path>
          </a:pathLst>
        </a:custGeom>
        <a:ln w="28575">
          <a:solidFill>
            <a:srgbClr val="FF0000"/>
          </a:solidFill>
        </a:ln>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lang="en-FJ" sz="1100"/>
        </a:p>
      </xdr:txBody>
    </xdr:sp>
    <xdr:clientData/>
  </xdr:twoCellAnchor>
  <xdr:twoCellAnchor editAs="oneCell">
    <xdr:from>
      <xdr:col>60</xdr:col>
      <xdr:colOff>10583</xdr:colOff>
      <xdr:row>52</xdr:row>
      <xdr:rowOff>131233</xdr:rowOff>
    </xdr:from>
    <xdr:to>
      <xdr:col>87</xdr:col>
      <xdr:colOff>560680</xdr:colOff>
      <xdr:row>92</xdr:row>
      <xdr:rowOff>114300</xdr:rowOff>
    </xdr:to>
    <xdr:pic>
      <xdr:nvPicPr>
        <xdr:cNvPr id="19" name="Picture 18">
          <a:extLst>
            <a:ext uri="{FF2B5EF4-FFF2-40B4-BE49-F238E27FC236}">
              <a16:creationId xmlns:a16="http://schemas.microsoft.com/office/drawing/2014/main" id="{5F55EDBB-F04A-48A9-BCF2-A48899C31185}"/>
            </a:ext>
          </a:extLst>
        </xdr:cNvPr>
        <xdr:cNvPicPr>
          <a:picLocks noChangeAspect="1"/>
        </xdr:cNvPicPr>
      </xdr:nvPicPr>
      <xdr:blipFill>
        <a:blip xmlns:r="http://schemas.openxmlformats.org/officeDocument/2006/relationships" r:embed="rId15"/>
        <a:stretch>
          <a:fillRect/>
        </a:stretch>
      </xdr:blipFill>
      <xdr:spPr>
        <a:xfrm>
          <a:off x="38872583" y="8618008"/>
          <a:ext cx="17452739" cy="6460067"/>
        </a:xfrm>
        <a:prstGeom prst="rect">
          <a:avLst/>
        </a:prstGeom>
      </xdr:spPr>
    </xdr:pic>
    <xdr:clientData/>
  </xdr:twoCellAnchor>
  <xdr:twoCellAnchor editAs="oneCell">
    <xdr:from>
      <xdr:col>74</xdr:col>
      <xdr:colOff>628650</xdr:colOff>
      <xdr:row>1</xdr:row>
      <xdr:rowOff>47625</xdr:rowOff>
    </xdr:from>
    <xdr:to>
      <xdr:col>89</xdr:col>
      <xdr:colOff>67722</xdr:colOff>
      <xdr:row>57</xdr:row>
      <xdr:rowOff>78238</xdr:rowOff>
    </xdr:to>
    <xdr:pic>
      <xdr:nvPicPr>
        <xdr:cNvPr id="20" name="Picture 19">
          <a:extLst>
            <a:ext uri="{FF2B5EF4-FFF2-40B4-BE49-F238E27FC236}">
              <a16:creationId xmlns:a16="http://schemas.microsoft.com/office/drawing/2014/main" id="{D93F72D5-A8AE-4FB1-8421-36E4A0C63CEF}"/>
            </a:ext>
          </a:extLst>
        </xdr:cNvPr>
        <xdr:cNvPicPr>
          <a:picLocks noChangeAspect="1"/>
        </xdr:cNvPicPr>
      </xdr:nvPicPr>
      <xdr:blipFill>
        <a:blip xmlns:r="http://schemas.openxmlformats.org/officeDocument/2006/relationships" r:embed="rId16"/>
        <a:stretch>
          <a:fillRect/>
        </a:stretch>
      </xdr:blipFill>
      <xdr:spPr>
        <a:xfrm>
          <a:off x="48558450" y="276225"/>
          <a:ext cx="8565080" cy="90984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windenergy.org.nz/taumatatotara"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A941D-3284-4785-B07A-155DC7D98C27}">
  <dimension ref="B2:L17"/>
  <sheetViews>
    <sheetView tabSelected="1" zoomScale="65" zoomScaleNormal="65" workbookViewId="0">
      <selection activeCell="B18" sqref="B18"/>
    </sheetView>
  </sheetViews>
  <sheetFormatPr defaultRowHeight="13.2" x14ac:dyDescent="0.25"/>
  <cols>
    <col min="2" max="2" width="28.109375" customWidth="1"/>
  </cols>
  <sheetData>
    <row r="2" spans="2:12" x14ac:dyDescent="0.25">
      <c r="B2" s="20" t="s">
        <v>454</v>
      </c>
    </row>
    <row r="3" spans="2:12" x14ac:dyDescent="0.25">
      <c r="B3" t="s">
        <v>455</v>
      </c>
    </row>
    <row r="4" spans="2:12" x14ac:dyDescent="0.25">
      <c r="B4" s="22" t="s">
        <v>457</v>
      </c>
    </row>
    <row r="5" spans="2:12" ht="26.4" x14ac:dyDescent="0.25">
      <c r="B5" s="41" t="s">
        <v>299</v>
      </c>
      <c r="C5" s="29"/>
      <c r="D5" s="29"/>
      <c r="E5" s="29"/>
      <c r="F5" s="29"/>
      <c r="G5" s="29"/>
      <c r="H5" s="29"/>
      <c r="I5" s="29"/>
      <c r="J5" s="29"/>
      <c r="K5" s="29"/>
      <c r="L5" s="29"/>
    </row>
    <row r="6" spans="2:12" x14ac:dyDescent="0.25">
      <c r="B6" s="39" t="s">
        <v>450</v>
      </c>
      <c r="C6" s="29"/>
      <c r="D6" s="29"/>
      <c r="E6" s="29"/>
      <c r="F6" s="29"/>
      <c r="G6" s="29"/>
      <c r="H6" s="29"/>
      <c r="I6" s="29"/>
      <c r="J6" s="29"/>
      <c r="K6" s="29"/>
      <c r="L6" s="29"/>
    </row>
    <row r="7" spans="2:12" x14ac:dyDescent="0.25">
      <c r="B7" s="39" t="s">
        <v>451</v>
      </c>
      <c r="C7" s="29"/>
      <c r="D7" s="29"/>
      <c r="E7" s="29"/>
      <c r="F7" s="29"/>
      <c r="G7" s="29"/>
      <c r="H7" s="29"/>
      <c r="I7" s="29"/>
      <c r="J7" s="29"/>
      <c r="K7" s="29"/>
      <c r="L7" s="29"/>
    </row>
    <row r="8" spans="2:12" x14ac:dyDescent="0.25">
      <c r="B8" s="39"/>
      <c r="C8" s="29"/>
      <c r="D8" s="29"/>
      <c r="E8" s="29"/>
      <c r="F8" s="29"/>
      <c r="G8" s="29"/>
      <c r="H8" s="29"/>
      <c r="I8" s="29"/>
      <c r="J8" s="29"/>
      <c r="K8" s="29"/>
      <c r="L8" s="29"/>
    </row>
    <row r="9" spans="2:12" x14ac:dyDescent="0.25">
      <c r="B9" s="39"/>
      <c r="C9" s="29"/>
      <c r="D9" s="29"/>
      <c r="E9" s="29"/>
      <c r="F9" s="29"/>
      <c r="G9" s="29"/>
      <c r="H9" s="29"/>
      <c r="I9" s="29"/>
      <c r="J9" s="29"/>
      <c r="K9" s="29"/>
      <c r="L9" s="29"/>
    </row>
    <row r="10" spans="2:12" ht="39.6" x14ac:dyDescent="0.25">
      <c r="B10" s="72" t="s">
        <v>65</v>
      </c>
      <c r="C10" s="72" t="s">
        <v>66</v>
      </c>
      <c r="D10" s="72" t="s">
        <v>68</v>
      </c>
      <c r="E10" s="72" t="s">
        <v>201</v>
      </c>
      <c r="F10" s="72" t="s">
        <v>275</v>
      </c>
      <c r="G10" s="29"/>
      <c r="H10" s="29"/>
      <c r="I10" s="29"/>
      <c r="J10" s="102"/>
      <c r="K10" s="29"/>
      <c r="L10" s="29"/>
    </row>
    <row r="11" spans="2:12" ht="53.4" x14ac:dyDescent="0.3">
      <c r="B11" s="73" t="s">
        <v>124</v>
      </c>
      <c r="C11" s="74">
        <v>20</v>
      </c>
      <c r="D11" s="74">
        <v>157.68</v>
      </c>
      <c r="E11" s="75" t="s">
        <v>6</v>
      </c>
      <c r="F11" s="73" t="s">
        <v>222</v>
      </c>
      <c r="G11" s="29"/>
      <c r="H11" s="29"/>
      <c r="I11" s="29"/>
      <c r="J11" s="29"/>
      <c r="K11" s="29"/>
      <c r="L11" s="29"/>
    </row>
    <row r="12" spans="2:12" ht="27" x14ac:dyDescent="0.3">
      <c r="B12" s="73" t="s">
        <v>89</v>
      </c>
      <c r="C12" s="74">
        <v>28</v>
      </c>
      <c r="D12" s="74">
        <v>220.6</v>
      </c>
      <c r="E12" s="75" t="s">
        <v>218</v>
      </c>
      <c r="F12" s="76" t="s">
        <v>27</v>
      </c>
      <c r="G12" s="29"/>
      <c r="H12" s="29"/>
      <c r="I12" s="29"/>
      <c r="J12" s="29"/>
      <c r="K12" s="29"/>
      <c r="L12" s="29"/>
    </row>
    <row r="13" spans="2:12" x14ac:dyDescent="0.25">
      <c r="B13" s="29"/>
      <c r="C13" s="29"/>
      <c r="D13" s="29"/>
      <c r="E13" s="29"/>
      <c r="F13" s="29"/>
      <c r="G13" s="29"/>
      <c r="H13" s="29"/>
      <c r="I13" s="29"/>
      <c r="J13" s="29"/>
      <c r="K13" s="29"/>
      <c r="L13" s="29"/>
    </row>
    <row r="14" spans="2:12" x14ac:dyDescent="0.25">
      <c r="B14" s="77" t="s">
        <v>456</v>
      </c>
      <c r="C14" s="29"/>
      <c r="D14" s="29"/>
      <c r="E14" s="29"/>
      <c r="F14" s="29"/>
      <c r="G14" s="29"/>
      <c r="H14" s="29"/>
      <c r="I14" s="29"/>
      <c r="J14" s="29"/>
      <c r="K14" s="29"/>
      <c r="L14" s="29"/>
    </row>
    <row r="15" spans="2:12" x14ac:dyDescent="0.25">
      <c r="B15" s="29"/>
      <c r="C15" s="29"/>
      <c r="D15" s="29"/>
      <c r="E15" s="29"/>
      <c r="F15" s="29"/>
      <c r="G15" s="29"/>
      <c r="H15" s="29"/>
      <c r="I15" s="29"/>
      <c r="J15" s="29"/>
      <c r="K15" s="29"/>
      <c r="L15" s="29"/>
    </row>
    <row r="16" spans="2:12" x14ac:dyDescent="0.25">
      <c r="B16" s="39" t="s">
        <v>300</v>
      </c>
      <c r="C16" s="29"/>
      <c r="D16" s="29"/>
      <c r="E16" s="29"/>
      <c r="F16" s="29"/>
      <c r="G16" s="29"/>
      <c r="H16" s="29"/>
      <c r="I16" s="29"/>
      <c r="J16" s="29"/>
      <c r="K16" s="29"/>
      <c r="L16" s="29"/>
    </row>
    <row r="17" spans="2:12" x14ac:dyDescent="0.25">
      <c r="B17" s="39"/>
      <c r="C17" s="29"/>
      <c r="D17" s="29"/>
      <c r="E17" s="29"/>
      <c r="F17" s="29"/>
      <c r="G17" s="29"/>
      <c r="H17" s="29"/>
      <c r="I17" s="29"/>
      <c r="J17" s="29"/>
      <c r="K17" s="29"/>
      <c r="L17" s="29"/>
    </row>
  </sheetData>
  <pageMargins left="0.7" right="0.7" top="0.75" bottom="0.75" header="0.3" footer="0.3"/>
  <pageSetup paperSize="9" orientation="portrait" horizontalDpi="4294967293"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77183-3DB7-4E3F-A080-F35BB55F1C87}">
  <dimension ref="A1"/>
  <sheetViews>
    <sheetView zoomScale="79" zoomScaleNormal="79" workbookViewId="0">
      <selection activeCell="A19" sqref="A19"/>
    </sheetView>
  </sheetViews>
  <sheetFormatPr defaultRowHeight="13.2" x14ac:dyDescent="0.25"/>
  <sheetData>
    <row r="1" spans="1:1" x14ac:dyDescent="0.25">
      <c r="A1" s="20"/>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A0CD-CED4-43B3-A9D5-FE5EFBCA3FFF}">
  <dimension ref="A1:CC112"/>
  <sheetViews>
    <sheetView workbookViewId="0">
      <selection activeCell="L3" sqref="L3"/>
    </sheetView>
  </sheetViews>
  <sheetFormatPr defaultRowHeight="13.2" x14ac:dyDescent="0.25"/>
  <cols>
    <col min="81" max="81" width="0.77734375" customWidth="1"/>
  </cols>
  <sheetData>
    <row r="1" spans="1:81" ht="17.399999999999999" x14ac:dyDescent="0.3">
      <c r="A1" s="6" t="s">
        <v>214</v>
      </c>
      <c r="S1" s="45" t="s">
        <v>168</v>
      </c>
      <c r="AR1" s="20" t="s">
        <v>230</v>
      </c>
      <c r="BI1" s="47" t="s">
        <v>231</v>
      </c>
      <c r="BN1" s="22" t="s">
        <v>232</v>
      </c>
      <c r="BX1" s="45" t="s">
        <v>236</v>
      </c>
      <c r="CC1" s="48"/>
    </row>
    <row r="2" spans="1:81" x14ac:dyDescent="0.25">
      <c r="A2" s="21" t="s">
        <v>215</v>
      </c>
      <c r="BX2" s="48"/>
      <c r="BY2" s="48"/>
      <c r="BZ2" s="48"/>
      <c r="CA2" s="48"/>
      <c r="CB2" s="48"/>
      <c r="CC2" s="48"/>
    </row>
    <row r="20" spans="10:10" x14ac:dyDescent="0.25">
      <c r="J20" s="6"/>
    </row>
    <row r="46" spans="1:1" x14ac:dyDescent="0.25">
      <c r="A46" s="20" t="s">
        <v>216</v>
      </c>
    </row>
    <row r="70" spans="36:36" x14ac:dyDescent="0.25">
      <c r="AJ70" s="22" t="s">
        <v>223</v>
      </c>
    </row>
    <row r="112" spans="2:2" x14ac:dyDescent="0.25">
      <c r="B112" s="20" t="s">
        <v>217</v>
      </c>
    </row>
  </sheetData>
  <hyperlinks>
    <hyperlink ref="BI1" r:id="rId1" xr:uid="{6D9CF7C3-D364-42AB-9934-8656DA0E4C88}"/>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F769C-E51B-4700-9105-CE8ED4FEE0B3}">
  <dimension ref="A1:Q27"/>
  <sheetViews>
    <sheetView zoomScale="68" zoomScaleNormal="68" workbookViewId="0">
      <selection activeCell="A14" sqref="A14:K26"/>
    </sheetView>
  </sheetViews>
  <sheetFormatPr defaultRowHeight="13.2" x14ac:dyDescent="0.25"/>
  <cols>
    <col min="1" max="1" width="18.5546875" style="29" customWidth="1"/>
    <col min="2" max="3" width="7.77734375" style="29" customWidth="1"/>
    <col min="4" max="4" width="14.33203125" style="29" customWidth="1"/>
    <col min="5" max="5" width="14" style="29" customWidth="1"/>
    <col min="6" max="7" width="7.5546875" style="29" customWidth="1"/>
    <col min="8" max="8" width="14.77734375" style="29" customWidth="1"/>
    <col min="9" max="9" width="50.33203125" style="29" customWidth="1"/>
    <col min="10" max="10" width="6" style="29" customWidth="1"/>
    <col min="11" max="11" width="32.33203125" style="29" customWidth="1"/>
    <col min="12" max="12" width="12.44140625" style="29" customWidth="1"/>
    <col min="13" max="13" width="14.5546875" style="29" customWidth="1"/>
    <col min="14" max="15" width="8.88671875" style="29"/>
    <col min="16" max="16" width="12.5546875" style="29" customWidth="1"/>
    <col min="17" max="17" width="15.77734375" style="29" customWidth="1"/>
    <col min="18" max="16384" width="8.88671875" style="29"/>
  </cols>
  <sheetData>
    <row r="1" spans="1:17" ht="52.8" x14ac:dyDescent="0.25">
      <c r="A1" s="7" t="s">
        <v>65</v>
      </c>
      <c r="B1" s="7" t="s">
        <v>66</v>
      </c>
      <c r="C1" s="7" t="s">
        <v>64</v>
      </c>
      <c r="D1" s="7" t="s">
        <v>181</v>
      </c>
      <c r="E1" s="7" t="s">
        <v>182</v>
      </c>
      <c r="F1" s="7" t="s">
        <v>68</v>
      </c>
      <c r="G1" s="7" t="s">
        <v>69</v>
      </c>
      <c r="H1" s="7" t="s">
        <v>175</v>
      </c>
      <c r="I1" s="3" t="s">
        <v>178</v>
      </c>
      <c r="J1" s="17" t="s">
        <v>193</v>
      </c>
      <c r="K1" s="17" t="s">
        <v>63</v>
      </c>
      <c r="L1" s="17" t="s">
        <v>235</v>
      </c>
      <c r="M1" s="17" t="s">
        <v>201</v>
      </c>
      <c r="N1" s="17" t="s">
        <v>210</v>
      </c>
      <c r="O1" s="2" t="str">
        <f>F1</f>
        <v>Typical GWh pa</v>
      </c>
      <c r="P1" s="2" t="s">
        <v>273</v>
      </c>
      <c r="Q1" s="103" t="s">
        <v>301</v>
      </c>
    </row>
    <row r="2" spans="1:17" s="61" customFormat="1" ht="92.4" x14ac:dyDescent="0.25">
      <c r="A2" s="61" t="s">
        <v>121</v>
      </c>
      <c r="B2" s="62">
        <v>11.5</v>
      </c>
      <c r="C2" s="61" t="s">
        <v>122</v>
      </c>
      <c r="D2" s="61" t="s">
        <v>71</v>
      </c>
      <c r="E2" s="63" t="s">
        <v>179</v>
      </c>
      <c r="F2" s="217">
        <v>10.074</v>
      </c>
      <c r="G2" s="64">
        <v>25.016562499999999</v>
      </c>
      <c r="H2" s="65" t="s">
        <v>129</v>
      </c>
      <c r="I2" s="66" t="s">
        <v>227</v>
      </c>
      <c r="J2" s="67" t="s">
        <v>196</v>
      </c>
      <c r="K2" s="67" t="s">
        <v>198</v>
      </c>
      <c r="L2" s="68" t="s">
        <v>226</v>
      </c>
      <c r="M2" s="68" t="s">
        <v>7</v>
      </c>
      <c r="N2" s="69" t="s">
        <v>10</v>
      </c>
      <c r="O2" s="70">
        <f>F2</f>
        <v>10.074</v>
      </c>
      <c r="P2" s="71">
        <f>'MWh_yr est - per region '!B19</f>
        <v>3395.47014527077</v>
      </c>
      <c r="Q2" s="219">
        <f>O2/P2</f>
        <v>2.9668939996516019E-3</v>
      </c>
    </row>
    <row r="3" spans="1:17" s="25" customFormat="1" ht="39.6" x14ac:dyDescent="0.25">
      <c r="A3" s="42" t="s">
        <v>167</v>
      </c>
      <c r="B3" s="26">
        <v>7</v>
      </c>
      <c r="C3" s="25" t="s">
        <v>95</v>
      </c>
      <c r="D3" s="14" t="s">
        <v>71</v>
      </c>
      <c r="E3" s="14" t="s">
        <v>189</v>
      </c>
      <c r="F3" s="26">
        <v>31</v>
      </c>
      <c r="G3" s="26"/>
      <c r="H3" s="16" t="s">
        <v>129</v>
      </c>
      <c r="I3" s="27" t="s">
        <v>169</v>
      </c>
      <c r="J3" s="19" t="s">
        <v>196</v>
      </c>
      <c r="K3" s="19" t="s">
        <v>199</v>
      </c>
      <c r="L3" s="28" t="s">
        <v>53</v>
      </c>
      <c r="M3" s="42" t="s">
        <v>55</v>
      </c>
      <c r="N3" s="42" t="s">
        <v>213</v>
      </c>
      <c r="O3" s="49">
        <f>F3</f>
        <v>31</v>
      </c>
      <c r="P3" s="51">
        <f>'MWh_yr est - per region '!B4</f>
        <v>1289.27629036244</v>
      </c>
      <c r="Q3" s="52">
        <f t="shared" ref="Q3:Q10" si="0">O3/P3</f>
        <v>2.4044497080827659E-2</v>
      </c>
    </row>
    <row r="4" spans="1:17" s="25" customFormat="1" ht="39.6" x14ac:dyDescent="0.25">
      <c r="A4" s="14" t="s">
        <v>75</v>
      </c>
      <c r="B4" s="26">
        <v>17</v>
      </c>
      <c r="C4" s="25" t="s">
        <v>76</v>
      </c>
      <c r="D4" s="25" t="s">
        <v>71</v>
      </c>
      <c r="E4" s="14"/>
      <c r="F4" s="26">
        <v>74.459999999999994</v>
      </c>
      <c r="G4" s="26">
        <v>50.137874999999994</v>
      </c>
      <c r="H4" s="16" t="s">
        <v>129</v>
      </c>
      <c r="I4" s="27" t="s">
        <v>133</v>
      </c>
      <c r="J4" s="19" t="s">
        <v>131</v>
      </c>
      <c r="K4" s="19" t="s">
        <v>200</v>
      </c>
      <c r="L4" s="19" t="s">
        <v>211</v>
      </c>
      <c r="M4" s="29" t="s">
        <v>36</v>
      </c>
      <c r="N4" s="19" t="s">
        <v>213</v>
      </c>
      <c r="O4" s="49">
        <f>F4</f>
        <v>74.459999999999994</v>
      </c>
      <c r="P4" s="50">
        <f>'MWh_yr est - per region '!B4</f>
        <v>1289.27629036244</v>
      </c>
      <c r="Q4" s="52">
        <f t="shared" si="0"/>
        <v>5.7753330730271848E-2</v>
      </c>
    </row>
    <row r="5" spans="1:17" s="25" customFormat="1" ht="40.200000000000003" x14ac:dyDescent="0.3">
      <c r="A5" s="32" t="s">
        <v>124</v>
      </c>
      <c r="B5" s="55">
        <v>20</v>
      </c>
      <c r="C5" s="32" t="s">
        <v>90</v>
      </c>
      <c r="D5" s="32" t="s">
        <v>71</v>
      </c>
      <c r="E5" s="15" t="s">
        <v>184</v>
      </c>
      <c r="F5" s="55">
        <v>157.68</v>
      </c>
      <c r="G5" s="55">
        <v>137</v>
      </c>
      <c r="H5" s="15" t="s">
        <v>129</v>
      </c>
      <c r="I5" s="56" t="s">
        <v>125</v>
      </c>
      <c r="J5" s="24" t="s">
        <v>196</v>
      </c>
      <c r="K5" s="24" t="s">
        <v>204</v>
      </c>
      <c r="L5" s="56" t="s">
        <v>237</v>
      </c>
      <c r="M5" s="43" t="s">
        <v>6</v>
      </c>
      <c r="N5" s="32" t="s">
        <v>222</v>
      </c>
      <c r="O5" s="57">
        <f>F5</f>
        <v>157.68</v>
      </c>
      <c r="P5" s="58">
        <f>'MWh_yr est - per region '!B12</f>
        <v>477.38494608101001</v>
      </c>
      <c r="Q5" s="53">
        <f t="shared" si="0"/>
        <v>0.33029948115130225</v>
      </c>
    </row>
    <row r="6" spans="1:17" s="25" customFormat="1" ht="39.6" x14ac:dyDescent="0.25">
      <c r="A6" s="25" t="s">
        <v>168</v>
      </c>
      <c r="B6" s="26">
        <v>5</v>
      </c>
      <c r="C6" s="25" t="s">
        <v>104</v>
      </c>
      <c r="D6" s="14" t="s">
        <v>71</v>
      </c>
      <c r="E6" s="14" t="s">
        <v>190</v>
      </c>
      <c r="F6" s="26">
        <v>31</v>
      </c>
      <c r="G6" s="26"/>
      <c r="H6" s="16" t="s">
        <v>129</v>
      </c>
      <c r="I6" s="27" t="s">
        <v>171</v>
      </c>
      <c r="J6" s="19" t="s">
        <v>196</v>
      </c>
      <c r="K6" s="19" t="s">
        <v>206</v>
      </c>
      <c r="L6" s="28" t="s">
        <v>225</v>
      </c>
      <c r="M6" s="42" t="s">
        <v>220</v>
      </c>
      <c r="N6" s="42" t="s">
        <v>224</v>
      </c>
      <c r="O6" s="49">
        <f>F6</f>
        <v>31</v>
      </c>
      <c r="P6" s="50">
        <f>'MWh_yr est - per region '!B16</f>
        <v>803.05815622076307</v>
      </c>
      <c r="Q6" s="52">
        <f t="shared" si="0"/>
        <v>3.8602434655402473E-2</v>
      </c>
    </row>
    <row r="7" spans="1:17" s="25" customFormat="1" ht="40.200000000000003" x14ac:dyDescent="0.3">
      <c r="A7" s="32" t="s">
        <v>89</v>
      </c>
      <c r="B7" s="55">
        <v>28</v>
      </c>
      <c r="C7" s="32" t="s">
        <v>90</v>
      </c>
      <c r="D7" s="15" t="s">
        <v>71</v>
      </c>
      <c r="E7" s="15" t="s">
        <v>191</v>
      </c>
      <c r="F7" s="55">
        <v>220.6</v>
      </c>
      <c r="G7" s="55">
        <v>176</v>
      </c>
      <c r="H7" s="59" t="s">
        <v>129</v>
      </c>
      <c r="I7" s="24" t="s">
        <v>141</v>
      </c>
      <c r="J7" s="24" t="s">
        <v>196</v>
      </c>
      <c r="K7" s="24" t="s">
        <v>206</v>
      </c>
      <c r="L7" s="43" t="s">
        <v>219</v>
      </c>
      <c r="M7" s="43" t="s">
        <v>218</v>
      </c>
      <c r="N7" s="60" t="s">
        <v>27</v>
      </c>
      <c r="O7" s="57">
        <f>F7</f>
        <v>220.6</v>
      </c>
      <c r="P7" s="58">
        <f>'MWh_yr est - per region '!B25</f>
        <v>306.56397202205653</v>
      </c>
      <c r="Q7" s="53">
        <f t="shared" si="0"/>
        <v>0.71958879755161953</v>
      </c>
    </row>
    <row r="8" spans="1:17" s="25" customFormat="1" ht="40.200000000000003" x14ac:dyDescent="0.3">
      <c r="A8" s="30" t="s">
        <v>91</v>
      </c>
      <c r="B8" s="26">
        <v>28</v>
      </c>
      <c r="C8" s="25" t="s">
        <v>90</v>
      </c>
      <c r="D8" s="14" t="s">
        <v>71</v>
      </c>
      <c r="E8" s="14" t="s">
        <v>192</v>
      </c>
      <c r="F8" s="26">
        <v>220.6</v>
      </c>
      <c r="G8" s="26">
        <v>176</v>
      </c>
      <c r="H8" s="31" t="s">
        <v>129</v>
      </c>
      <c r="I8" s="27" t="s">
        <v>141</v>
      </c>
      <c r="J8" s="19" t="s">
        <v>207</v>
      </c>
      <c r="K8" s="28" t="s">
        <v>274</v>
      </c>
      <c r="L8" s="44" t="s">
        <v>219</v>
      </c>
      <c r="M8" s="44" t="s">
        <v>218</v>
      </c>
      <c r="N8" s="42" t="s">
        <v>27</v>
      </c>
      <c r="O8" s="49">
        <f>F8</f>
        <v>220.6</v>
      </c>
      <c r="P8" s="50">
        <f>'MWh_yr est - per region '!B25</f>
        <v>306.56397202205653</v>
      </c>
      <c r="Q8" s="54">
        <f t="shared" si="0"/>
        <v>0.71958879755161953</v>
      </c>
    </row>
    <row r="9" spans="1:17" s="25" customFormat="1" ht="53.4" x14ac:dyDescent="0.3">
      <c r="A9" s="46" t="s">
        <v>94</v>
      </c>
      <c r="B9" s="26">
        <v>16</v>
      </c>
      <c r="C9" s="25" t="s">
        <v>95</v>
      </c>
      <c r="D9" s="25" t="s">
        <v>71</v>
      </c>
      <c r="E9" s="14"/>
      <c r="F9" s="26">
        <v>70.08</v>
      </c>
      <c r="G9" s="26">
        <v>81.708000000000013</v>
      </c>
      <c r="H9" s="31" t="s">
        <v>129</v>
      </c>
      <c r="I9" s="27" t="s">
        <v>143</v>
      </c>
      <c r="J9" s="19" t="s">
        <v>207</v>
      </c>
      <c r="K9" s="30"/>
      <c r="L9" s="46" t="s">
        <v>229</v>
      </c>
      <c r="M9" s="44" t="s">
        <v>1</v>
      </c>
      <c r="N9" s="42" t="s">
        <v>228</v>
      </c>
      <c r="O9" s="49">
        <f>F9</f>
        <v>70.08</v>
      </c>
      <c r="P9" s="50">
        <f>'MWh_yr est - per region '!B10</f>
        <v>640.735723428249</v>
      </c>
      <c r="Q9" s="52">
        <f t="shared" si="0"/>
        <v>0.10937426685847602</v>
      </c>
    </row>
    <row r="10" spans="1:17" s="25" customFormat="1" ht="92.4" x14ac:dyDescent="0.25">
      <c r="A10" s="46" t="s">
        <v>100</v>
      </c>
      <c r="B10" s="26">
        <v>9</v>
      </c>
      <c r="C10" s="25" t="s">
        <v>52</v>
      </c>
      <c r="D10" s="25" t="s">
        <v>71</v>
      </c>
      <c r="E10" s="16" t="s">
        <v>187</v>
      </c>
      <c r="F10" s="26">
        <f>B10*3</f>
        <v>27</v>
      </c>
      <c r="H10" s="31" t="s">
        <v>129</v>
      </c>
      <c r="I10" s="27" t="s">
        <v>146</v>
      </c>
      <c r="J10" s="30" t="s">
        <v>207</v>
      </c>
      <c r="K10" s="30"/>
      <c r="L10" s="42" t="s">
        <v>233</v>
      </c>
      <c r="M10" s="42" t="s">
        <v>22</v>
      </c>
      <c r="N10" s="42" t="s">
        <v>234</v>
      </c>
      <c r="O10" s="49">
        <f>F10</f>
        <v>27</v>
      </c>
      <c r="P10" s="50">
        <f>'MWh_yr est - per region '!B23</f>
        <v>309.98735744423698</v>
      </c>
      <c r="Q10" s="52">
        <f t="shared" si="0"/>
        <v>8.7100326357203064E-2</v>
      </c>
    </row>
    <row r="11" spans="1:17" x14ac:dyDescent="0.25">
      <c r="L11" s="40"/>
    </row>
    <row r="12" spans="1:17" x14ac:dyDescent="0.25">
      <c r="L12" s="40"/>
    </row>
    <row r="13" spans="1:17" x14ac:dyDescent="0.25">
      <c r="L13" s="40"/>
    </row>
    <row r="14" spans="1:17" x14ac:dyDescent="0.25">
      <c r="L14" s="40"/>
    </row>
    <row r="15" spans="1:17" x14ac:dyDescent="0.25">
      <c r="L15" s="40"/>
    </row>
    <row r="16" spans="1:17" x14ac:dyDescent="0.25">
      <c r="L16" s="40"/>
    </row>
    <row r="17" spans="1:12" x14ac:dyDescent="0.25">
      <c r="L17" s="40"/>
    </row>
    <row r="18" spans="1:12" x14ac:dyDescent="0.25">
      <c r="L18" s="40"/>
    </row>
    <row r="27" spans="1:12" x14ac:dyDescent="0.25">
      <c r="A27" s="39"/>
    </row>
  </sheetData>
  <pageMargins left="0.7" right="0.7" top="0.75" bottom="0.75" header="0.3" footer="0.3"/>
  <pageSetup paperSize="9" orientation="portrait" horizontalDpi="4294967293" verticalDpi="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0450-3EF7-409B-A9B0-C19DF31DC268}">
  <dimension ref="B3:K52"/>
  <sheetViews>
    <sheetView zoomScale="75" zoomScaleNormal="75" workbookViewId="0">
      <selection activeCell="B25" sqref="B25"/>
    </sheetView>
  </sheetViews>
  <sheetFormatPr defaultRowHeight="13.2" x14ac:dyDescent="0.25"/>
  <cols>
    <col min="2" max="2" width="39.6640625" customWidth="1"/>
    <col min="3" max="3" width="39.77734375" customWidth="1"/>
    <col min="4" max="4" width="62.44140625" style="112" customWidth="1"/>
  </cols>
  <sheetData>
    <row r="3" spans="2:11" ht="26.4" x14ac:dyDescent="0.25">
      <c r="B3" s="104" t="s">
        <v>65</v>
      </c>
      <c r="C3" s="105" t="s">
        <v>137</v>
      </c>
      <c r="D3" s="114" t="s">
        <v>306</v>
      </c>
    </row>
    <row r="4" spans="2:11" x14ac:dyDescent="0.25">
      <c r="B4" s="106" t="s">
        <v>121</v>
      </c>
      <c r="C4" s="107" t="s">
        <v>303</v>
      </c>
      <c r="D4" s="115" t="s">
        <v>305</v>
      </c>
    </row>
    <row r="5" spans="2:11" x14ac:dyDescent="0.25">
      <c r="B5" s="106" t="s">
        <v>124</v>
      </c>
      <c r="C5" s="107" t="s">
        <v>303</v>
      </c>
      <c r="D5" s="115" t="s">
        <v>305</v>
      </c>
      <c r="H5" s="1"/>
      <c r="I5" s="1"/>
      <c r="J5" s="1"/>
      <c r="K5" s="1"/>
    </row>
    <row r="6" spans="2:11" x14ac:dyDescent="0.25">
      <c r="B6" s="108" t="s">
        <v>167</v>
      </c>
      <c r="C6" s="107" t="s">
        <v>129</v>
      </c>
      <c r="D6" s="115" t="s">
        <v>305</v>
      </c>
      <c r="H6" s="1"/>
      <c r="I6" s="1"/>
      <c r="J6" s="1"/>
      <c r="K6" s="1"/>
    </row>
    <row r="7" spans="2:11" x14ac:dyDescent="0.25">
      <c r="B7" s="108" t="s">
        <v>75</v>
      </c>
      <c r="C7" s="107" t="s">
        <v>129</v>
      </c>
      <c r="D7" s="115" t="s">
        <v>305</v>
      </c>
      <c r="H7" s="1"/>
      <c r="I7" s="1"/>
      <c r="J7" s="1"/>
      <c r="K7" s="1"/>
    </row>
    <row r="8" spans="2:11" x14ac:dyDescent="0.25">
      <c r="B8" s="108" t="s">
        <v>168</v>
      </c>
      <c r="C8" s="107" t="s">
        <v>129</v>
      </c>
      <c r="D8" s="115" t="s">
        <v>305</v>
      </c>
      <c r="H8" s="1"/>
      <c r="I8" s="1"/>
      <c r="J8" s="1"/>
      <c r="K8" s="1"/>
    </row>
    <row r="9" spans="2:11" x14ac:dyDescent="0.25">
      <c r="B9" s="106" t="s">
        <v>89</v>
      </c>
      <c r="C9" s="110" t="s">
        <v>129</v>
      </c>
      <c r="D9" s="115" t="s">
        <v>305</v>
      </c>
      <c r="H9" s="1"/>
      <c r="I9" s="1"/>
      <c r="J9" s="1"/>
      <c r="K9" s="1"/>
    </row>
    <row r="10" spans="2:11" x14ac:dyDescent="0.25">
      <c r="B10" s="106" t="s">
        <v>91</v>
      </c>
      <c r="C10" s="110" t="s">
        <v>129</v>
      </c>
      <c r="D10" s="115" t="s">
        <v>305</v>
      </c>
      <c r="H10" s="1"/>
      <c r="I10" s="1"/>
      <c r="J10" s="1"/>
      <c r="K10" s="1"/>
    </row>
    <row r="11" spans="2:11" x14ac:dyDescent="0.25">
      <c r="B11" s="106" t="s">
        <v>94</v>
      </c>
      <c r="C11" s="110" t="s">
        <v>129</v>
      </c>
      <c r="D11" s="115" t="s">
        <v>305</v>
      </c>
      <c r="H11" s="1"/>
      <c r="I11" s="1"/>
      <c r="J11" s="1"/>
      <c r="K11" s="1"/>
    </row>
    <row r="12" spans="2:11" x14ac:dyDescent="0.25">
      <c r="B12" s="106" t="s">
        <v>100</v>
      </c>
      <c r="C12" s="110" t="s">
        <v>129</v>
      </c>
      <c r="D12" s="115" t="s">
        <v>305</v>
      </c>
      <c r="H12" s="1"/>
      <c r="I12" s="1"/>
      <c r="J12" s="1"/>
      <c r="K12" s="1"/>
    </row>
    <row r="13" spans="2:11" x14ac:dyDescent="0.25">
      <c r="B13" s="108" t="s">
        <v>47</v>
      </c>
      <c r="C13" s="111" t="s">
        <v>304</v>
      </c>
      <c r="D13" s="113" t="s">
        <v>302</v>
      </c>
      <c r="H13" s="1"/>
      <c r="I13" s="1"/>
      <c r="J13" s="1"/>
      <c r="K13" s="1"/>
    </row>
    <row r="14" spans="2:11" x14ac:dyDescent="0.25">
      <c r="B14" s="108" t="s">
        <v>72</v>
      </c>
      <c r="C14" s="111" t="s">
        <v>304</v>
      </c>
      <c r="D14" s="113" t="s">
        <v>302</v>
      </c>
      <c r="H14" s="1"/>
      <c r="I14" s="1"/>
      <c r="J14" s="1"/>
      <c r="K14" s="1"/>
    </row>
    <row r="15" spans="2:11" x14ac:dyDescent="0.25">
      <c r="B15" s="108" t="s">
        <v>73</v>
      </c>
      <c r="C15" s="111" t="s">
        <v>304</v>
      </c>
      <c r="D15" s="113" t="s">
        <v>302</v>
      </c>
      <c r="H15" s="1"/>
      <c r="I15" s="1"/>
      <c r="J15" s="1"/>
      <c r="K15" s="1"/>
    </row>
    <row r="16" spans="2:11" x14ac:dyDescent="0.25">
      <c r="B16" s="108" t="s">
        <v>74</v>
      </c>
      <c r="C16" s="111" t="s">
        <v>304</v>
      </c>
      <c r="D16" s="113" t="s">
        <v>302</v>
      </c>
      <c r="H16" s="1"/>
      <c r="I16" s="1"/>
      <c r="J16" s="1"/>
      <c r="K16" s="1"/>
    </row>
    <row r="17" spans="2:4" x14ac:dyDescent="0.25">
      <c r="B17" s="108" t="s">
        <v>77</v>
      </c>
      <c r="C17" s="111" t="s">
        <v>304</v>
      </c>
      <c r="D17" s="113" t="s">
        <v>302</v>
      </c>
    </row>
    <row r="18" spans="2:4" x14ac:dyDescent="0.25">
      <c r="B18" s="108" t="s">
        <v>85</v>
      </c>
      <c r="C18" s="111" t="s">
        <v>304</v>
      </c>
      <c r="D18" s="113" t="s">
        <v>302</v>
      </c>
    </row>
    <row r="19" spans="2:4" x14ac:dyDescent="0.25">
      <c r="B19" s="108" t="s">
        <v>86</v>
      </c>
      <c r="C19" s="111" t="s">
        <v>304</v>
      </c>
      <c r="D19" s="113" t="s">
        <v>302</v>
      </c>
    </row>
    <row r="20" spans="2:4" x14ac:dyDescent="0.25">
      <c r="B20" s="108" t="s">
        <v>87</v>
      </c>
      <c r="C20" s="111" t="s">
        <v>304</v>
      </c>
      <c r="D20" s="113" t="s">
        <v>302</v>
      </c>
    </row>
    <row r="21" spans="2:4" x14ac:dyDescent="0.25">
      <c r="B21" s="108" t="s">
        <v>88</v>
      </c>
      <c r="C21" s="111" t="s">
        <v>304</v>
      </c>
      <c r="D21" s="113" t="s">
        <v>302</v>
      </c>
    </row>
    <row r="22" spans="2:4" x14ac:dyDescent="0.25">
      <c r="B22" s="106" t="s">
        <v>92</v>
      </c>
      <c r="C22" s="111" t="s">
        <v>304</v>
      </c>
      <c r="D22" s="113" t="s">
        <v>302</v>
      </c>
    </row>
    <row r="23" spans="2:4" x14ac:dyDescent="0.25">
      <c r="B23" s="106" t="s">
        <v>93</v>
      </c>
      <c r="C23" s="111" t="s">
        <v>304</v>
      </c>
      <c r="D23" s="113" t="s">
        <v>302</v>
      </c>
    </row>
    <row r="24" spans="2:4" x14ac:dyDescent="0.25">
      <c r="B24" s="106" t="s">
        <v>96</v>
      </c>
      <c r="C24" s="111" t="s">
        <v>304</v>
      </c>
      <c r="D24" s="113" t="s">
        <v>302</v>
      </c>
    </row>
    <row r="25" spans="2:4" x14ac:dyDescent="0.25">
      <c r="B25" s="106" t="s">
        <v>97</v>
      </c>
      <c r="C25" s="111" t="s">
        <v>304</v>
      </c>
      <c r="D25" s="113" t="s">
        <v>302</v>
      </c>
    </row>
    <row r="26" spans="2:4" x14ac:dyDescent="0.25">
      <c r="B26" s="106" t="s">
        <v>99</v>
      </c>
      <c r="C26" s="111" t="s">
        <v>304</v>
      </c>
      <c r="D26" s="113" t="s">
        <v>302</v>
      </c>
    </row>
    <row r="27" spans="2:4" x14ac:dyDescent="0.25">
      <c r="B27" s="106" t="s">
        <v>101</v>
      </c>
      <c r="C27" s="111" t="s">
        <v>304</v>
      </c>
      <c r="D27" s="113" t="s">
        <v>302</v>
      </c>
    </row>
    <row r="28" spans="2:4" x14ac:dyDescent="0.25">
      <c r="B28" s="106" t="s">
        <v>102</v>
      </c>
      <c r="C28" s="111" t="s">
        <v>304</v>
      </c>
      <c r="D28" s="113" t="s">
        <v>302</v>
      </c>
    </row>
    <row r="29" spans="2:4" x14ac:dyDescent="0.25">
      <c r="B29" s="106" t="s">
        <v>103</v>
      </c>
      <c r="C29" s="111" t="s">
        <v>304</v>
      </c>
      <c r="D29" s="113" t="s">
        <v>302</v>
      </c>
    </row>
    <row r="30" spans="2:4" x14ac:dyDescent="0.25">
      <c r="B30" s="106" t="s">
        <v>15</v>
      </c>
      <c r="C30" s="111" t="s">
        <v>304</v>
      </c>
      <c r="D30" s="113" t="s">
        <v>302</v>
      </c>
    </row>
    <row r="31" spans="2:4" x14ac:dyDescent="0.25">
      <c r="B31" s="106" t="s">
        <v>105</v>
      </c>
      <c r="C31" s="111" t="s">
        <v>304</v>
      </c>
      <c r="D31" s="113" t="s">
        <v>302</v>
      </c>
    </row>
    <row r="32" spans="2:4" x14ac:dyDescent="0.25">
      <c r="B32" s="106" t="s">
        <v>106</v>
      </c>
      <c r="C32" s="111" t="s">
        <v>304</v>
      </c>
      <c r="D32" s="113" t="s">
        <v>302</v>
      </c>
    </row>
    <row r="33" spans="2:4" x14ac:dyDescent="0.25">
      <c r="B33" s="106" t="s">
        <v>109</v>
      </c>
      <c r="C33" s="111" t="s">
        <v>304</v>
      </c>
      <c r="D33" s="113" t="s">
        <v>302</v>
      </c>
    </row>
    <row r="34" spans="2:4" x14ac:dyDescent="0.25">
      <c r="B34" s="106" t="s">
        <v>110</v>
      </c>
      <c r="C34" s="111" t="s">
        <v>304</v>
      </c>
      <c r="D34" s="113" t="s">
        <v>302</v>
      </c>
    </row>
    <row r="35" spans="2:4" x14ac:dyDescent="0.25">
      <c r="B35" s="106" t="s">
        <v>111</v>
      </c>
      <c r="C35" s="111" t="s">
        <v>304</v>
      </c>
      <c r="D35" s="113" t="s">
        <v>302</v>
      </c>
    </row>
    <row r="36" spans="2:4" x14ac:dyDescent="0.25">
      <c r="B36" s="106" t="s">
        <v>112</v>
      </c>
      <c r="C36" s="111" t="s">
        <v>304</v>
      </c>
      <c r="D36" s="113" t="s">
        <v>302</v>
      </c>
    </row>
    <row r="37" spans="2:4" x14ac:dyDescent="0.25">
      <c r="B37" s="106" t="s">
        <v>114</v>
      </c>
      <c r="C37" s="111" t="s">
        <v>304</v>
      </c>
      <c r="D37" s="113" t="s">
        <v>302</v>
      </c>
    </row>
    <row r="38" spans="2:4" x14ac:dyDescent="0.25">
      <c r="B38" s="106" t="s">
        <v>115</v>
      </c>
      <c r="C38" s="111" t="s">
        <v>304</v>
      </c>
      <c r="D38" s="113" t="s">
        <v>302</v>
      </c>
    </row>
    <row r="39" spans="2:4" x14ac:dyDescent="0.25">
      <c r="B39" s="108" t="s">
        <v>116</v>
      </c>
      <c r="C39" s="111" t="s">
        <v>304</v>
      </c>
      <c r="D39" s="113" t="s">
        <v>302</v>
      </c>
    </row>
    <row r="40" spans="2:4" x14ac:dyDescent="0.25">
      <c r="B40" s="82" t="s">
        <v>298</v>
      </c>
      <c r="C40" s="111" t="s">
        <v>304</v>
      </c>
      <c r="D40" s="113" t="s">
        <v>302</v>
      </c>
    </row>
    <row r="41" spans="2:4" ht="93" customHeight="1" x14ac:dyDescent="0.25">
      <c r="B41" s="106" t="s">
        <v>123</v>
      </c>
      <c r="C41" s="107" t="s">
        <v>303</v>
      </c>
      <c r="D41" s="116" t="s">
        <v>180</v>
      </c>
    </row>
    <row r="42" spans="2:4" x14ac:dyDescent="0.25">
      <c r="B42" s="106" t="s">
        <v>126</v>
      </c>
      <c r="C42" s="107" t="s">
        <v>303</v>
      </c>
      <c r="D42" s="218" t="s">
        <v>449</v>
      </c>
    </row>
    <row r="43" spans="2:4" x14ac:dyDescent="0.25">
      <c r="B43" s="106" t="s">
        <v>127</v>
      </c>
      <c r="C43" s="107" t="s">
        <v>303</v>
      </c>
      <c r="D43" s="116" t="s">
        <v>185</v>
      </c>
    </row>
    <row r="44" spans="2:4" ht="26.4" x14ac:dyDescent="0.25">
      <c r="B44" s="108" t="s">
        <v>78</v>
      </c>
      <c r="C44" s="107" t="s">
        <v>135</v>
      </c>
      <c r="D44" s="116" t="s">
        <v>188</v>
      </c>
    </row>
    <row r="45" spans="2:4" ht="26.4" x14ac:dyDescent="0.25">
      <c r="B45" s="108" t="s">
        <v>70</v>
      </c>
      <c r="C45" s="109" t="s">
        <v>129</v>
      </c>
      <c r="D45" s="116" t="s">
        <v>186</v>
      </c>
    </row>
    <row r="46" spans="2:4" x14ac:dyDescent="0.25">
      <c r="B46" s="108" t="s">
        <v>79</v>
      </c>
      <c r="C46" s="107" t="s">
        <v>129</v>
      </c>
      <c r="D46" s="116" t="s">
        <v>183</v>
      </c>
    </row>
    <row r="47" spans="2:4" x14ac:dyDescent="0.25">
      <c r="B47" s="108" t="s">
        <v>81</v>
      </c>
      <c r="C47" s="107" t="s">
        <v>129</v>
      </c>
      <c r="D47" s="116" t="s">
        <v>183</v>
      </c>
    </row>
    <row r="48" spans="2:4" x14ac:dyDescent="0.25">
      <c r="B48" s="108" t="s">
        <v>82</v>
      </c>
      <c r="C48" s="107" t="s">
        <v>129</v>
      </c>
      <c r="D48" s="116" t="s">
        <v>183</v>
      </c>
    </row>
    <row r="49" spans="2:4" x14ac:dyDescent="0.25">
      <c r="B49" s="108" t="s">
        <v>83</v>
      </c>
      <c r="C49" s="107" t="s">
        <v>129</v>
      </c>
      <c r="D49" s="116" t="s">
        <v>183</v>
      </c>
    </row>
    <row r="50" spans="2:4" x14ac:dyDescent="0.25">
      <c r="B50" s="108" t="s">
        <v>84</v>
      </c>
      <c r="C50" s="107" t="s">
        <v>129</v>
      </c>
      <c r="D50" s="116" t="s">
        <v>183</v>
      </c>
    </row>
    <row r="51" spans="2:4" x14ac:dyDescent="0.25">
      <c r="B51" s="106" t="s">
        <v>98</v>
      </c>
      <c r="C51" s="110" t="s">
        <v>129</v>
      </c>
      <c r="D51" s="116" t="s">
        <v>185</v>
      </c>
    </row>
    <row r="52" spans="2:4" ht="26.4" x14ac:dyDescent="0.25">
      <c r="B52" s="106" t="s">
        <v>107</v>
      </c>
      <c r="C52" s="107" t="s">
        <v>129</v>
      </c>
      <c r="D52" s="116" t="s">
        <v>188</v>
      </c>
    </row>
  </sheetData>
  <sortState xmlns:xlrd2="http://schemas.microsoft.com/office/spreadsheetml/2017/richdata2" ref="B4:D52">
    <sortCondition descending="1" ref="D4"/>
  </sortState>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8EE77-EE0E-402B-9DB6-B4E04FFDDC79}">
  <dimension ref="A1:G17"/>
  <sheetViews>
    <sheetView zoomScale="63" zoomScaleNormal="63" workbookViewId="0">
      <selection activeCell="B24" sqref="B24"/>
    </sheetView>
  </sheetViews>
  <sheetFormatPr defaultRowHeight="13.2" x14ac:dyDescent="0.25"/>
  <cols>
    <col min="1" max="1" width="33.109375" bestFit="1" customWidth="1"/>
    <col min="2" max="2" width="29.21875" customWidth="1"/>
    <col min="3" max="3" width="9.44140625" bestFit="1" customWidth="1"/>
    <col min="4" max="4" width="9.33203125" bestFit="1" customWidth="1"/>
    <col min="5" max="5" width="16.88671875" bestFit="1" customWidth="1"/>
    <col min="6" max="7" width="11" bestFit="1" customWidth="1"/>
    <col min="8" max="8" width="13.109375" bestFit="1" customWidth="1"/>
    <col min="9" max="9" width="13.33203125" bestFit="1" customWidth="1"/>
    <col min="10" max="10" width="9.109375" bestFit="1" customWidth="1"/>
    <col min="11" max="11" width="13.109375" bestFit="1" customWidth="1"/>
    <col min="12" max="13" width="13.33203125" bestFit="1" customWidth="1"/>
    <col min="14" max="14" width="14.5546875" bestFit="1" customWidth="1"/>
    <col min="16" max="16" width="11.77734375" bestFit="1" customWidth="1"/>
    <col min="17" max="17" width="15.6640625" bestFit="1" customWidth="1"/>
    <col min="18" max="18" width="4.6640625" bestFit="1" customWidth="1"/>
  </cols>
  <sheetData>
    <row r="1" spans="1:7" x14ac:dyDescent="0.25">
      <c r="A1" s="20" t="s">
        <v>293</v>
      </c>
    </row>
    <row r="3" spans="1:7" x14ac:dyDescent="0.25">
      <c r="A3" s="20" t="s">
        <v>288</v>
      </c>
      <c r="B3">
        <f>25*0.9</f>
        <v>22.5</v>
      </c>
      <c r="C3">
        <f>B3*24*265</f>
        <v>143100</v>
      </c>
      <c r="D3">
        <f>C3/2</f>
        <v>71550</v>
      </c>
    </row>
    <row r="4" spans="1:7" x14ac:dyDescent="0.25">
      <c r="A4" s="22"/>
    </row>
    <row r="5" spans="1:7" ht="14.4" x14ac:dyDescent="0.3">
      <c r="A5" s="20" t="s">
        <v>296</v>
      </c>
      <c r="B5" s="78" t="s">
        <v>297</v>
      </c>
      <c r="C5" s="78" t="s">
        <v>62</v>
      </c>
      <c r="D5" s="78" t="s">
        <v>284</v>
      </c>
      <c r="E5" s="78" t="s">
        <v>285</v>
      </c>
      <c r="F5" s="79" t="s">
        <v>286</v>
      </c>
      <c r="G5" s="79" t="s">
        <v>287</v>
      </c>
    </row>
    <row r="6" spans="1:7" x14ac:dyDescent="0.25">
      <c r="A6" s="22" t="s">
        <v>295</v>
      </c>
      <c r="B6" s="1" t="s">
        <v>280</v>
      </c>
      <c r="C6" s="1" t="s">
        <v>276</v>
      </c>
      <c r="D6" s="1" t="s">
        <v>6</v>
      </c>
      <c r="E6" s="1" t="s">
        <v>6</v>
      </c>
      <c r="F6" s="80">
        <v>71095.887499999997</v>
      </c>
      <c r="G6" s="80">
        <v>0</v>
      </c>
    </row>
    <row r="7" spans="1:7" x14ac:dyDescent="0.25">
      <c r="A7" s="22" t="s">
        <v>295</v>
      </c>
      <c r="B7" s="1" t="s">
        <v>281</v>
      </c>
      <c r="C7" s="1" t="s">
        <v>277</v>
      </c>
      <c r="D7" s="1" t="s">
        <v>6</v>
      </c>
      <c r="E7" s="1" t="s">
        <v>6</v>
      </c>
      <c r="F7" s="80">
        <v>68882.3315</v>
      </c>
      <c r="G7" s="80">
        <v>2.5114999999999998</v>
      </c>
    </row>
    <row r="8" spans="1:7" x14ac:dyDescent="0.25">
      <c r="A8" s="22" t="s">
        <v>295</v>
      </c>
      <c r="B8" s="1" t="s">
        <v>282</v>
      </c>
      <c r="C8" s="1" t="s">
        <v>278</v>
      </c>
      <c r="D8" s="1" t="s">
        <v>6</v>
      </c>
      <c r="E8" s="1" t="s">
        <v>6</v>
      </c>
      <c r="F8" s="80">
        <v>45620.976499999997</v>
      </c>
      <c r="G8" s="80">
        <v>5.2084999999999999</v>
      </c>
    </row>
    <row r="9" spans="1:7" x14ac:dyDescent="0.25">
      <c r="A9" s="22" t="s">
        <v>295</v>
      </c>
      <c r="B9" s="1" t="s">
        <v>283</v>
      </c>
      <c r="C9" s="1" t="s">
        <v>279</v>
      </c>
      <c r="D9" s="1" t="s">
        <v>6</v>
      </c>
      <c r="E9" s="1" t="s">
        <v>6</v>
      </c>
      <c r="F9" s="80">
        <v>40992.391000000003</v>
      </c>
      <c r="G9" s="80">
        <v>13.9475</v>
      </c>
    </row>
    <row r="10" spans="1:7" x14ac:dyDescent="0.25">
      <c r="A10" s="22" t="s">
        <v>294</v>
      </c>
      <c r="B10" s="1" t="s">
        <v>289</v>
      </c>
      <c r="C10" s="1" t="s">
        <v>276</v>
      </c>
      <c r="D10" s="1" t="s">
        <v>6</v>
      </c>
      <c r="E10" s="1" t="s">
        <v>6</v>
      </c>
      <c r="F10" s="220">
        <v>0</v>
      </c>
      <c r="G10" s="220">
        <v>86584.112500000003</v>
      </c>
    </row>
    <row r="11" spans="1:7" x14ac:dyDescent="0.25">
      <c r="A11" s="22" t="s">
        <v>294</v>
      </c>
      <c r="B11" s="1" t="s">
        <v>290</v>
      </c>
      <c r="C11" s="1" t="s">
        <v>277</v>
      </c>
      <c r="D11" s="1" t="s">
        <v>6</v>
      </c>
      <c r="E11" s="1" t="s">
        <v>6</v>
      </c>
      <c r="F11" s="220">
        <v>0</v>
      </c>
      <c r="G11" s="220">
        <v>89232.18</v>
      </c>
    </row>
    <row r="12" spans="1:7" x14ac:dyDescent="0.25">
      <c r="A12" s="22" t="s">
        <v>294</v>
      </c>
      <c r="B12" s="1" t="s">
        <v>291</v>
      </c>
      <c r="C12" s="1" t="s">
        <v>278</v>
      </c>
      <c r="D12" s="1" t="s">
        <v>6</v>
      </c>
      <c r="E12" s="1" t="s">
        <v>6</v>
      </c>
      <c r="F12" s="220">
        <v>0</v>
      </c>
      <c r="G12" s="220">
        <v>112054.3235</v>
      </c>
    </row>
    <row r="13" spans="1:7" x14ac:dyDescent="0.25">
      <c r="A13" s="22" t="s">
        <v>294</v>
      </c>
      <c r="B13" s="1" t="s">
        <v>292</v>
      </c>
      <c r="C13" s="1" t="s">
        <v>279</v>
      </c>
      <c r="D13" s="1" t="s">
        <v>6</v>
      </c>
      <c r="E13" s="1" t="s">
        <v>6</v>
      </c>
      <c r="F13" s="220">
        <v>0</v>
      </c>
      <c r="G13" s="220">
        <v>116695.0445</v>
      </c>
    </row>
    <row r="16" spans="1:7" x14ac:dyDescent="0.25">
      <c r="A16" s="22" t="s">
        <v>452</v>
      </c>
    </row>
    <row r="17" spans="1:6" x14ac:dyDescent="0.25">
      <c r="A17" s="22" t="s">
        <v>453</v>
      </c>
      <c r="B17" s="220">
        <f>18*24*365</f>
        <v>157680</v>
      </c>
      <c r="E17" s="221"/>
      <c r="F17" s="22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F1064-B2FA-4663-917C-3F64B57B1B33}">
  <dimension ref="A1:B54"/>
  <sheetViews>
    <sheetView zoomScale="55" zoomScaleNormal="55" workbookViewId="0">
      <selection activeCell="H28" sqref="H28"/>
    </sheetView>
  </sheetViews>
  <sheetFormatPr defaultRowHeight="13.2" x14ac:dyDescent="0.25"/>
  <cols>
    <col min="1" max="2" width="23.33203125" style="22" customWidth="1"/>
  </cols>
  <sheetData>
    <row r="1" spans="1:2" x14ac:dyDescent="0.25">
      <c r="A1" s="82"/>
      <c r="B1" s="92" t="s">
        <v>238</v>
      </c>
    </row>
    <row r="2" spans="1:2" x14ac:dyDescent="0.25">
      <c r="A2" s="91" t="s">
        <v>272</v>
      </c>
      <c r="B2" s="86">
        <v>0</v>
      </c>
    </row>
    <row r="3" spans="1:2" x14ac:dyDescent="0.25">
      <c r="A3" s="83" t="s">
        <v>33</v>
      </c>
      <c r="B3" s="84">
        <v>831.02667474074201</v>
      </c>
    </row>
    <row r="4" spans="1:2" x14ac:dyDescent="0.25">
      <c r="A4" s="85" t="s">
        <v>239</v>
      </c>
      <c r="B4" s="84">
        <v>1289.27629036244</v>
      </c>
    </row>
    <row r="5" spans="1:2" x14ac:dyDescent="0.25">
      <c r="A5" s="85" t="s">
        <v>39</v>
      </c>
      <c r="B5" s="84">
        <v>59.449232863311401</v>
      </c>
    </row>
    <row r="6" spans="1:2" x14ac:dyDescent="0.25">
      <c r="A6" s="85" t="s">
        <v>240</v>
      </c>
      <c r="B6" s="84">
        <v>118.811234495796</v>
      </c>
    </row>
    <row r="7" spans="1:2" x14ac:dyDescent="0.25">
      <c r="A7" s="85" t="s">
        <v>23</v>
      </c>
      <c r="B7" s="84">
        <v>532.15405589816396</v>
      </c>
    </row>
    <row r="8" spans="1:2" x14ac:dyDescent="0.25">
      <c r="A8" s="85" t="s">
        <v>241</v>
      </c>
      <c r="B8" s="84">
        <v>299.754612748667</v>
      </c>
    </row>
    <row r="9" spans="1:2" x14ac:dyDescent="0.25">
      <c r="A9" s="85" t="s">
        <v>242</v>
      </c>
      <c r="B9" s="84">
        <v>454.38359345817503</v>
      </c>
    </row>
    <row r="10" spans="1:2" x14ac:dyDescent="0.25">
      <c r="A10" s="85" t="s">
        <v>228</v>
      </c>
      <c r="B10" s="84">
        <v>640.735723428249</v>
      </c>
    </row>
    <row r="11" spans="1:2" x14ac:dyDescent="0.25">
      <c r="A11" s="87" t="s">
        <v>243</v>
      </c>
      <c r="B11" s="84">
        <v>270.758477029787</v>
      </c>
    </row>
    <row r="12" spans="1:2" x14ac:dyDescent="0.25">
      <c r="A12" s="85" t="s">
        <v>244</v>
      </c>
      <c r="B12" s="84">
        <v>477.38494608101001</v>
      </c>
    </row>
    <row r="13" spans="1:2" x14ac:dyDescent="0.25">
      <c r="A13" s="85" t="s">
        <v>245</v>
      </c>
      <c r="B13" s="84">
        <v>10.9057342714162</v>
      </c>
    </row>
    <row r="14" spans="1:2" x14ac:dyDescent="0.25">
      <c r="A14" s="85" t="s">
        <v>246</v>
      </c>
      <c r="B14" s="84">
        <v>645.12310699337604</v>
      </c>
    </row>
    <row r="15" spans="1:2" x14ac:dyDescent="0.25">
      <c r="A15" s="85" t="s">
        <v>25</v>
      </c>
      <c r="B15" s="84">
        <v>395.71362746524801</v>
      </c>
    </row>
    <row r="16" spans="1:2" x14ac:dyDescent="0.25">
      <c r="A16" s="85" t="s">
        <v>224</v>
      </c>
      <c r="B16" s="84">
        <v>803.05815622076307</v>
      </c>
    </row>
    <row r="17" spans="1:2" x14ac:dyDescent="0.25">
      <c r="A17" s="85" t="s">
        <v>43</v>
      </c>
      <c r="B17" s="84">
        <v>308.56704212316799</v>
      </c>
    </row>
    <row r="18" spans="1:2" x14ac:dyDescent="0.25">
      <c r="A18" s="85" t="s">
        <v>16</v>
      </c>
      <c r="B18" s="84">
        <v>1046.63827830076</v>
      </c>
    </row>
    <row r="19" spans="1:2" x14ac:dyDescent="0.25">
      <c r="A19" s="85" t="s">
        <v>10</v>
      </c>
      <c r="B19" s="84">
        <v>3395.47014527077</v>
      </c>
    </row>
    <row r="20" spans="1:2" x14ac:dyDescent="0.25">
      <c r="A20" s="87" t="s">
        <v>247</v>
      </c>
      <c r="B20" s="84">
        <v>413.01776001308502</v>
      </c>
    </row>
    <row r="21" spans="1:2" x14ac:dyDescent="0.25">
      <c r="A21" s="85" t="s">
        <v>248</v>
      </c>
      <c r="B21" s="84">
        <v>5093.9698296198003</v>
      </c>
    </row>
    <row r="22" spans="1:2" x14ac:dyDescent="0.25">
      <c r="A22" s="85" t="s">
        <v>249</v>
      </c>
      <c r="B22" s="84">
        <v>87.547479520369293</v>
      </c>
    </row>
    <row r="23" spans="1:2" x14ac:dyDescent="0.25">
      <c r="A23" s="85" t="s">
        <v>234</v>
      </c>
      <c r="B23" s="84">
        <v>309.98735744423698</v>
      </c>
    </row>
    <row r="24" spans="1:2" x14ac:dyDescent="0.25">
      <c r="A24" s="87" t="s">
        <v>250</v>
      </c>
      <c r="B24" s="84">
        <v>764.85643161155099</v>
      </c>
    </row>
    <row r="25" spans="1:2" x14ac:dyDescent="0.25">
      <c r="A25" s="85" t="s">
        <v>27</v>
      </c>
      <c r="B25" s="84">
        <v>306.56397202205653</v>
      </c>
    </row>
    <row r="26" spans="1:2" x14ac:dyDescent="0.25">
      <c r="A26" s="85" t="s">
        <v>251</v>
      </c>
      <c r="B26" s="84">
        <v>1672.61534860952</v>
      </c>
    </row>
    <row r="27" spans="1:2" x14ac:dyDescent="0.25">
      <c r="A27" s="85" t="s">
        <v>57</v>
      </c>
      <c r="B27" s="84">
        <v>8773.3936735936095</v>
      </c>
    </row>
    <row r="28" spans="1:2" x14ac:dyDescent="0.25">
      <c r="A28" s="85" t="s">
        <v>252</v>
      </c>
      <c r="B28" s="84">
        <v>394.01890300166599</v>
      </c>
    </row>
    <row r="29" spans="1:2" x14ac:dyDescent="0.25">
      <c r="A29" s="85" t="s">
        <v>253</v>
      </c>
      <c r="B29" s="84">
        <v>1403.32535808036</v>
      </c>
    </row>
    <row r="30" spans="1:2" x14ac:dyDescent="0.25">
      <c r="A30" s="85" t="s">
        <v>254</v>
      </c>
      <c r="B30" s="84">
        <v>2564.0664143118001</v>
      </c>
    </row>
    <row r="31" spans="1:2" x14ac:dyDescent="0.25">
      <c r="A31" s="85" t="s">
        <v>59</v>
      </c>
      <c r="B31" s="84">
        <v>271.07557250286902</v>
      </c>
    </row>
    <row r="32" spans="1:2" x14ac:dyDescent="0.25">
      <c r="A32" s="88"/>
      <c r="B32" s="84"/>
    </row>
    <row r="33" spans="1:2" x14ac:dyDescent="0.25">
      <c r="A33" s="89" t="s">
        <v>255</v>
      </c>
      <c r="B33" s="84"/>
    </row>
    <row r="34" spans="1:2" x14ac:dyDescent="0.25">
      <c r="A34" s="83" t="s">
        <v>256</v>
      </c>
      <c r="B34" s="84">
        <v>10651.012025451901</v>
      </c>
    </row>
    <row r="35" spans="1:2" x14ac:dyDescent="0.25">
      <c r="A35" s="85" t="s">
        <v>257</v>
      </c>
      <c r="B35" s="84">
        <v>7423.6117405591003</v>
      </c>
    </row>
    <row r="36" spans="1:2" x14ac:dyDescent="0.25">
      <c r="A36" s="85" t="s">
        <v>258</v>
      </c>
      <c r="B36" s="84">
        <v>13468.672578574731</v>
      </c>
    </row>
    <row r="37" spans="1:2" x14ac:dyDescent="0.25">
      <c r="A37" s="85" t="s">
        <v>259</v>
      </c>
      <c r="B37" s="84">
        <v>915.048</v>
      </c>
    </row>
    <row r="38" spans="1:2" x14ac:dyDescent="0.25">
      <c r="A38" s="85" t="s">
        <v>260</v>
      </c>
      <c r="B38" s="84">
        <v>4421.4036502775998</v>
      </c>
    </row>
    <row r="39" spans="1:2" x14ac:dyDescent="0.25">
      <c r="A39" s="85" t="s">
        <v>261</v>
      </c>
      <c r="B39" s="84">
        <v>1078.7414304141901</v>
      </c>
    </row>
    <row r="40" spans="1:2" x14ac:dyDescent="0.25">
      <c r="A40" s="85" t="s">
        <v>0</v>
      </c>
      <c r="B40" s="84">
        <v>655.45440152937101</v>
      </c>
    </row>
    <row r="41" spans="1:2" x14ac:dyDescent="0.25">
      <c r="A41" s="85" t="s">
        <v>262</v>
      </c>
      <c r="B41" s="84">
        <v>47.479281498189003</v>
      </c>
    </row>
    <row r="42" spans="1:2" x14ac:dyDescent="0.25">
      <c r="A42" s="85" t="s">
        <v>263</v>
      </c>
      <c r="B42" s="84">
        <v>971.44171391737405</v>
      </c>
    </row>
    <row r="43" spans="1:2" x14ac:dyDescent="0.25">
      <c r="A43" s="85" t="s">
        <v>11</v>
      </c>
      <c r="B43" s="84">
        <v>2034.6312177831451</v>
      </c>
    </row>
    <row r="44" spans="1:2" x14ac:dyDescent="0.25">
      <c r="A44" s="88"/>
      <c r="B44" s="84"/>
    </row>
    <row r="45" spans="1:2" x14ac:dyDescent="0.25">
      <c r="A45" s="89" t="s">
        <v>264</v>
      </c>
      <c r="B45" s="84"/>
    </row>
    <row r="46" spans="1:2" x14ac:dyDescent="0.25">
      <c r="A46" s="85" t="s">
        <v>265</v>
      </c>
      <c r="B46" s="84">
        <v>39.142655001766499</v>
      </c>
    </row>
    <row r="47" spans="1:2" x14ac:dyDescent="0.25">
      <c r="A47" s="85" t="s">
        <v>266</v>
      </c>
      <c r="B47" s="84">
        <v>56.4085594832897</v>
      </c>
    </row>
    <row r="48" spans="1:2" x14ac:dyDescent="0.25">
      <c r="A48" s="85" t="s">
        <v>267</v>
      </c>
      <c r="B48" s="84">
        <v>691.81163249085898</v>
      </c>
    </row>
    <row r="49" spans="1:2" x14ac:dyDescent="0.25">
      <c r="A49" s="85" t="s">
        <v>268</v>
      </c>
      <c r="B49" s="84">
        <v>1047.2422461237263</v>
      </c>
    </row>
    <row r="50" spans="1:2" x14ac:dyDescent="0.25">
      <c r="A50" s="85" t="s">
        <v>221</v>
      </c>
      <c r="B50" s="84">
        <v>4985.1865676422103</v>
      </c>
    </row>
    <row r="51" spans="1:2" x14ac:dyDescent="0.25">
      <c r="A51" s="85" t="s">
        <v>269</v>
      </c>
      <c r="B51" s="84">
        <v>553.391511855251</v>
      </c>
    </row>
    <row r="52" spans="1:2" x14ac:dyDescent="0.25">
      <c r="A52" s="85" t="s">
        <v>270</v>
      </c>
      <c r="B52" s="84">
        <v>56.062912745673898</v>
      </c>
    </row>
    <row r="53" spans="1:2" x14ac:dyDescent="0.25">
      <c r="A53" s="85" t="s">
        <v>271</v>
      </c>
      <c r="B53" s="84">
        <v>247.37234646592299</v>
      </c>
    </row>
    <row r="54" spans="1:2" x14ac:dyDescent="0.25">
      <c r="A54" s="90"/>
      <c r="B54" s="8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1"/>
  <sheetViews>
    <sheetView topLeftCell="A13" zoomScale="72" zoomScaleNormal="72" workbookViewId="0">
      <selection activeCell="A37" sqref="A37"/>
    </sheetView>
  </sheetViews>
  <sheetFormatPr defaultRowHeight="13.2" x14ac:dyDescent="0.25"/>
  <cols>
    <col min="1" max="1" width="29.5546875" style="1" customWidth="1"/>
    <col min="2" max="2" width="8.5546875" style="1" bestFit="1" customWidth="1"/>
    <col min="3" max="3" width="11.6640625" style="1" customWidth="1"/>
    <col min="4" max="4" width="18.6640625" style="1" customWidth="1"/>
    <col min="5" max="5" width="39" style="1" customWidth="1"/>
    <col min="6" max="6" width="67.6640625" style="1" customWidth="1"/>
    <col min="7" max="7" width="7.88671875" style="1" bestFit="1" customWidth="1"/>
    <col min="8" max="8" width="15.6640625" style="1" customWidth="1"/>
    <col min="9" max="9" width="159.109375" style="1" customWidth="1"/>
    <col min="10" max="10" width="12.6640625" style="1" customWidth="1"/>
    <col min="11" max="11" width="54.109375" style="1" customWidth="1"/>
    <col min="12" max="12" width="15" style="1" customWidth="1"/>
    <col min="13" max="13" width="20.6640625" style="1" customWidth="1"/>
    <col min="14" max="16384" width="8.88671875" style="1"/>
  </cols>
  <sheetData>
    <row r="1" spans="1:14" ht="39.6" x14ac:dyDescent="0.25">
      <c r="A1" s="17" t="s">
        <v>65</v>
      </c>
      <c r="B1" s="17" t="s">
        <v>66</v>
      </c>
      <c r="C1" s="17" t="s">
        <v>64</v>
      </c>
      <c r="D1" s="17" t="s">
        <v>181</v>
      </c>
      <c r="E1" s="17" t="s">
        <v>182</v>
      </c>
      <c r="F1" s="17" t="s">
        <v>68</v>
      </c>
      <c r="G1" s="17" t="s">
        <v>69</v>
      </c>
      <c r="H1" s="17" t="s">
        <v>175</v>
      </c>
      <c r="I1" s="93" t="s">
        <v>178</v>
      </c>
      <c r="J1" s="17" t="s">
        <v>193</v>
      </c>
      <c r="K1" s="17" t="s">
        <v>63</v>
      </c>
      <c r="L1" s="17"/>
      <c r="M1" s="17" t="s">
        <v>201</v>
      </c>
      <c r="N1" s="17" t="s">
        <v>210</v>
      </c>
    </row>
    <row r="2" spans="1:14" s="9" customFormat="1" ht="39.6" x14ac:dyDescent="0.25">
      <c r="A2" s="9" t="s">
        <v>70</v>
      </c>
      <c r="B2" s="94">
        <v>18</v>
      </c>
      <c r="C2" s="9" t="s">
        <v>52</v>
      </c>
      <c r="D2" s="9" t="s">
        <v>71</v>
      </c>
      <c r="E2" s="16" t="s">
        <v>186</v>
      </c>
      <c r="F2" s="94">
        <v>62.378207999999994</v>
      </c>
      <c r="G2" s="94">
        <v>54.258125000000007</v>
      </c>
      <c r="H2" s="12" t="s">
        <v>129</v>
      </c>
      <c r="I2" s="18" t="s">
        <v>156</v>
      </c>
      <c r="J2" s="18" t="s">
        <v>194</v>
      </c>
      <c r="K2" s="18" t="s">
        <v>195</v>
      </c>
      <c r="L2" s="18"/>
    </row>
    <row r="3" spans="1:14" s="9" customFormat="1" ht="26.4" x14ac:dyDescent="0.25">
      <c r="A3" s="9" t="s">
        <v>121</v>
      </c>
      <c r="B3" s="95">
        <v>11.5</v>
      </c>
      <c r="C3" s="9" t="s">
        <v>122</v>
      </c>
      <c r="D3" s="9" t="s">
        <v>71</v>
      </c>
      <c r="E3" s="16" t="s">
        <v>179</v>
      </c>
      <c r="F3" s="94">
        <v>10.074</v>
      </c>
      <c r="G3" s="94">
        <v>25.016562499999999</v>
      </c>
      <c r="H3" s="12" t="s">
        <v>129</v>
      </c>
      <c r="I3" s="18" t="s">
        <v>176</v>
      </c>
      <c r="J3" s="18" t="s">
        <v>196</v>
      </c>
      <c r="K3" s="18" t="s">
        <v>198</v>
      </c>
      <c r="L3" s="18"/>
      <c r="N3" s="23" t="s">
        <v>10</v>
      </c>
    </row>
    <row r="4" spans="1:14" s="9" customFormat="1" ht="132" x14ac:dyDescent="0.25">
      <c r="A4" s="9" t="s">
        <v>123</v>
      </c>
      <c r="B4" s="95">
        <v>11.5</v>
      </c>
      <c r="C4" s="9" t="s">
        <v>122</v>
      </c>
      <c r="D4" s="9" t="s">
        <v>71</v>
      </c>
      <c r="E4" s="16" t="s">
        <v>180</v>
      </c>
      <c r="F4" s="94">
        <v>10.074</v>
      </c>
      <c r="G4" s="94">
        <v>25.016562499999999</v>
      </c>
      <c r="H4" s="12" t="s">
        <v>129</v>
      </c>
      <c r="I4" s="18" t="s">
        <v>176</v>
      </c>
      <c r="J4" s="18" t="s">
        <v>194</v>
      </c>
      <c r="K4" s="19" t="s">
        <v>197</v>
      </c>
      <c r="L4" s="19" t="s">
        <v>212</v>
      </c>
      <c r="M4" s="1" t="s">
        <v>51</v>
      </c>
      <c r="N4" s="12" t="s">
        <v>10</v>
      </c>
    </row>
    <row r="5" spans="1:14" s="9" customFormat="1" x14ac:dyDescent="0.25">
      <c r="A5" s="9" t="s">
        <v>167</v>
      </c>
      <c r="B5" s="94">
        <v>7</v>
      </c>
      <c r="C5" s="9" t="s">
        <v>95</v>
      </c>
      <c r="D5" s="16" t="s">
        <v>71</v>
      </c>
      <c r="E5" s="16" t="s">
        <v>189</v>
      </c>
      <c r="F5" s="94">
        <v>31</v>
      </c>
      <c r="G5" s="94"/>
      <c r="H5" s="12" t="s">
        <v>129</v>
      </c>
      <c r="I5" s="18" t="s">
        <v>169</v>
      </c>
      <c r="J5" s="18" t="s">
        <v>196</v>
      </c>
      <c r="K5" s="18" t="s">
        <v>199</v>
      </c>
      <c r="L5" s="18"/>
    </row>
    <row r="6" spans="1:14" s="9" customFormat="1" x14ac:dyDescent="0.25">
      <c r="A6" s="12" t="s">
        <v>75</v>
      </c>
      <c r="B6" s="94">
        <v>17</v>
      </c>
      <c r="C6" s="9" t="s">
        <v>76</v>
      </c>
      <c r="D6" s="9" t="s">
        <v>71</v>
      </c>
      <c r="E6" s="12"/>
      <c r="F6" s="94">
        <v>74.459999999999994</v>
      </c>
      <c r="G6" s="94">
        <v>50.137874999999994</v>
      </c>
      <c r="H6" s="12" t="s">
        <v>129</v>
      </c>
      <c r="I6" s="18" t="s">
        <v>133</v>
      </c>
      <c r="J6" s="18" t="s">
        <v>131</v>
      </c>
      <c r="K6" s="18" t="s">
        <v>200</v>
      </c>
      <c r="L6" s="18" t="s">
        <v>211</v>
      </c>
      <c r="M6" s="1" t="s">
        <v>36</v>
      </c>
      <c r="N6" s="18" t="s">
        <v>213</v>
      </c>
    </row>
    <row r="7" spans="1:14" s="9" customFormat="1" ht="39.6" x14ac:dyDescent="0.25">
      <c r="A7" s="9" t="s">
        <v>78</v>
      </c>
      <c r="B7" s="94">
        <v>71</v>
      </c>
      <c r="C7" s="9" t="s">
        <v>52</v>
      </c>
      <c r="D7" s="9" t="s">
        <v>71</v>
      </c>
      <c r="E7" s="16" t="s">
        <v>188</v>
      </c>
      <c r="F7" s="94">
        <v>223.90559999999999</v>
      </c>
      <c r="G7" s="94">
        <v>196.70625000000001</v>
      </c>
      <c r="H7" s="16" t="s">
        <v>174</v>
      </c>
      <c r="I7" s="18" t="s">
        <v>136</v>
      </c>
      <c r="J7" s="18" t="s">
        <v>194</v>
      </c>
      <c r="K7" s="18" t="s">
        <v>202</v>
      </c>
      <c r="L7" s="18"/>
    </row>
    <row r="8" spans="1:14" s="9" customFormat="1" x14ac:dyDescent="0.25">
      <c r="A8" s="9" t="s">
        <v>79</v>
      </c>
      <c r="B8" s="94">
        <v>3</v>
      </c>
      <c r="C8" s="9" t="s">
        <v>80</v>
      </c>
      <c r="D8" s="9" t="s">
        <v>71</v>
      </c>
      <c r="E8" s="16" t="s">
        <v>183</v>
      </c>
      <c r="F8" s="94">
        <v>2.6280000000000001</v>
      </c>
      <c r="G8" s="94">
        <v>33.928125000000001</v>
      </c>
      <c r="H8" s="12" t="s">
        <v>129</v>
      </c>
      <c r="I8" s="18" t="s">
        <v>170</v>
      </c>
      <c r="J8" s="18" t="s">
        <v>194</v>
      </c>
      <c r="K8" s="18" t="s">
        <v>203</v>
      </c>
      <c r="L8" s="18"/>
    </row>
    <row r="9" spans="1:14" s="9" customFormat="1" x14ac:dyDescent="0.25">
      <c r="A9" s="9" t="s">
        <v>81</v>
      </c>
      <c r="B9" s="94">
        <v>17</v>
      </c>
      <c r="C9" s="9" t="s">
        <v>80</v>
      </c>
      <c r="D9" s="9" t="s">
        <v>71</v>
      </c>
      <c r="E9" s="16" t="s">
        <v>183</v>
      </c>
      <c r="F9" s="94">
        <v>14.891999999999999</v>
      </c>
      <c r="G9" s="94">
        <v>87.259375000000006</v>
      </c>
      <c r="H9" s="12" t="s">
        <v>129</v>
      </c>
      <c r="I9" s="18" t="s">
        <v>138</v>
      </c>
      <c r="J9" s="18" t="s">
        <v>194</v>
      </c>
      <c r="K9" s="18" t="s">
        <v>203</v>
      </c>
      <c r="L9" s="18"/>
    </row>
    <row r="10" spans="1:14" s="9" customFormat="1" x14ac:dyDescent="0.25">
      <c r="A10" s="9" t="s">
        <v>82</v>
      </c>
      <c r="B10" s="94">
        <v>30</v>
      </c>
      <c r="C10" s="9" t="s">
        <v>80</v>
      </c>
      <c r="D10" s="9" t="s">
        <v>71</v>
      </c>
      <c r="E10" s="16" t="s">
        <v>183</v>
      </c>
      <c r="F10" s="94">
        <v>26.28</v>
      </c>
      <c r="G10" s="94">
        <v>136.78125</v>
      </c>
      <c r="H10" s="12" t="s">
        <v>129</v>
      </c>
      <c r="I10" s="18" t="s">
        <v>139</v>
      </c>
      <c r="J10" s="18" t="s">
        <v>194</v>
      </c>
      <c r="K10" s="18" t="s">
        <v>203</v>
      </c>
      <c r="L10" s="18"/>
    </row>
    <row r="11" spans="1:14" s="9" customFormat="1" x14ac:dyDescent="0.25">
      <c r="A11" s="9" t="s">
        <v>83</v>
      </c>
      <c r="B11" s="94">
        <v>80</v>
      </c>
      <c r="C11" s="9" t="s">
        <v>80</v>
      </c>
      <c r="D11" s="9" t="s">
        <v>71</v>
      </c>
      <c r="E11" s="16" t="s">
        <v>183</v>
      </c>
      <c r="F11" s="94">
        <v>70.08</v>
      </c>
      <c r="G11" s="94">
        <v>327.25</v>
      </c>
      <c r="H11" s="12" t="s">
        <v>129</v>
      </c>
      <c r="I11" s="18" t="s">
        <v>139</v>
      </c>
      <c r="J11" s="18" t="s">
        <v>194</v>
      </c>
      <c r="K11" s="18" t="s">
        <v>203</v>
      </c>
      <c r="L11" s="18"/>
    </row>
    <row r="12" spans="1:14" s="9" customFormat="1" x14ac:dyDescent="0.25">
      <c r="A12" s="9" t="s">
        <v>84</v>
      </c>
      <c r="B12" s="94">
        <v>70</v>
      </c>
      <c r="C12" s="9" t="s">
        <v>80</v>
      </c>
      <c r="D12" s="9" t="s">
        <v>71</v>
      </c>
      <c r="E12" s="16" t="s">
        <v>183</v>
      </c>
      <c r="F12" s="94">
        <v>61.319999999999993</v>
      </c>
      <c r="G12" s="94">
        <v>289.15625</v>
      </c>
      <c r="H12" s="12" t="s">
        <v>129</v>
      </c>
      <c r="I12" s="18" t="s">
        <v>139</v>
      </c>
      <c r="J12" s="18" t="s">
        <v>194</v>
      </c>
      <c r="K12" s="18" t="s">
        <v>203</v>
      </c>
      <c r="L12" s="18"/>
    </row>
    <row r="13" spans="1:14" s="9" customFormat="1" x14ac:dyDescent="0.25">
      <c r="A13" s="9" t="s">
        <v>124</v>
      </c>
      <c r="B13" s="94">
        <v>20</v>
      </c>
      <c r="C13" s="9" t="s">
        <v>90</v>
      </c>
      <c r="D13" s="9" t="s">
        <v>71</v>
      </c>
      <c r="E13" s="16" t="s">
        <v>184</v>
      </c>
      <c r="F13" s="94">
        <v>157.68</v>
      </c>
      <c r="G13" s="94">
        <v>137</v>
      </c>
      <c r="H13" s="12" t="s">
        <v>129</v>
      </c>
      <c r="I13" s="94" t="s">
        <v>125</v>
      </c>
      <c r="J13" s="18" t="s">
        <v>196</v>
      </c>
      <c r="K13" s="18" t="s">
        <v>204</v>
      </c>
      <c r="L13" s="18"/>
    </row>
    <row r="14" spans="1:14" s="9" customFormat="1" x14ac:dyDescent="0.25">
      <c r="A14" s="9" t="s">
        <v>127</v>
      </c>
      <c r="B14" s="94">
        <v>12.5</v>
      </c>
      <c r="C14" s="9" t="s">
        <v>52</v>
      </c>
      <c r="D14" s="9" t="s">
        <v>71</v>
      </c>
      <c r="E14" s="16" t="s">
        <v>185</v>
      </c>
      <c r="F14" s="94">
        <v>43.318199999999997</v>
      </c>
      <c r="G14" s="94">
        <v>44.309375000000003</v>
      </c>
      <c r="H14" s="12" t="s">
        <v>129</v>
      </c>
      <c r="I14" s="94" t="s">
        <v>128</v>
      </c>
      <c r="J14" s="18" t="s">
        <v>194</v>
      </c>
      <c r="K14" s="18" t="s">
        <v>205</v>
      </c>
      <c r="L14" s="18"/>
    </row>
    <row r="15" spans="1:14" s="9" customFormat="1" x14ac:dyDescent="0.25">
      <c r="A15" s="9" t="s">
        <v>168</v>
      </c>
      <c r="B15" s="94">
        <v>5</v>
      </c>
      <c r="C15" s="9" t="s">
        <v>104</v>
      </c>
      <c r="D15" s="16" t="s">
        <v>71</v>
      </c>
      <c r="E15" s="16" t="s">
        <v>190</v>
      </c>
      <c r="F15" s="94">
        <v>31</v>
      </c>
      <c r="G15" s="94"/>
      <c r="H15" s="12" t="s">
        <v>129</v>
      </c>
      <c r="I15" s="18" t="s">
        <v>171</v>
      </c>
      <c r="J15" s="18" t="s">
        <v>196</v>
      </c>
      <c r="K15" s="18" t="s">
        <v>206</v>
      </c>
      <c r="L15" s="18"/>
    </row>
    <row r="16" spans="1:14" s="9" customFormat="1" x14ac:dyDescent="0.25">
      <c r="A16" s="9" t="s">
        <v>89</v>
      </c>
      <c r="B16" s="94">
        <v>28</v>
      </c>
      <c r="C16" s="9" t="s">
        <v>90</v>
      </c>
      <c r="D16" s="16" t="s">
        <v>71</v>
      </c>
      <c r="E16" s="16" t="s">
        <v>191</v>
      </c>
      <c r="F16" s="94">
        <v>220.6</v>
      </c>
      <c r="G16" s="94">
        <v>176</v>
      </c>
      <c r="H16" s="13" t="s">
        <v>129</v>
      </c>
      <c r="I16" s="18" t="s">
        <v>141</v>
      </c>
      <c r="J16" s="18" t="s">
        <v>196</v>
      </c>
      <c r="K16" s="18" t="s">
        <v>206</v>
      </c>
      <c r="L16" s="18"/>
    </row>
    <row r="17" spans="1:15" s="9" customFormat="1" x14ac:dyDescent="0.25">
      <c r="A17" s="9" t="s">
        <v>91</v>
      </c>
      <c r="B17" s="94">
        <v>28</v>
      </c>
      <c r="C17" s="9" t="s">
        <v>90</v>
      </c>
      <c r="D17" s="16" t="s">
        <v>71</v>
      </c>
      <c r="E17" s="16" t="s">
        <v>192</v>
      </c>
      <c r="F17" s="94">
        <v>220.6</v>
      </c>
      <c r="G17" s="94">
        <v>176</v>
      </c>
      <c r="H17" s="13" t="s">
        <v>129</v>
      </c>
      <c r="I17" s="18" t="s">
        <v>141</v>
      </c>
      <c r="J17" s="18" t="s">
        <v>207</v>
      </c>
      <c r="K17" s="18" t="s">
        <v>208</v>
      </c>
      <c r="L17" s="18"/>
    </row>
    <row r="18" spans="1:15" s="9" customFormat="1" x14ac:dyDescent="0.25">
      <c r="A18" s="9" t="s">
        <v>94</v>
      </c>
      <c r="B18" s="94">
        <v>16</v>
      </c>
      <c r="C18" s="9" t="s">
        <v>95</v>
      </c>
      <c r="D18" s="9" t="s">
        <v>71</v>
      </c>
      <c r="E18" s="12"/>
      <c r="F18" s="94">
        <v>70.08</v>
      </c>
      <c r="G18" s="94">
        <v>81.708000000000013</v>
      </c>
      <c r="H18" s="13" t="s">
        <v>129</v>
      </c>
      <c r="I18" s="18" t="s">
        <v>143</v>
      </c>
      <c r="J18" s="18" t="s">
        <v>207</v>
      </c>
    </row>
    <row r="19" spans="1:15" s="9" customFormat="1" x14ac:dyDescent="0.25">
      <c r="A19" s="9" t="s">
        <v>98</v>
      </c>
      <c r="B19" s="94">
        <v>54</v>
      </c>
      <c r="C19" s="9" t="s">
        <v>52</v>
      </c>
      <c r="D19" s="9" t="s">
        <v>71</v>
      </c>
      <c r="E19" s="16" t="s">
        <v>185</v>
      </c>
      <c r="F19" s="94">
        <v>208.89446399999997</v>
      </c>
      <c r="G19" s="94">
        <v>162.674375</v>
      </c>
      <c r="H19" s="13" t="s">
        <v>129</v>
      </c>
      <c r="I19" s="18" t="s">
        <v>155</v>
      </c>
      <c r="J19" s="18" t="s">
        <v>194</v>
      </c>
      <c r="K19" s="18" t="s">
        <v>209</v>
      </c>
      <c r="L19" s="18"/>
    </row>
    <row r="20" spans="1:15" s="9" customFormat="1" ht="26.4" x14ac:dyDescent="0.25">
      <c r="A20" s="9" t="s">
        <v>100</v>
      </c>
      <c r="B20" s="94">
        <v>9</v>
      </c>
      <c r="C20" s="9" t="s">
        <v>52</v>
      </c>
      <c r="D20" s="9" t="s">
        <v>71</v>
      </c>
      <c r="E20" s="16" t="s">
        <v>187</v>
      </c>
      <c r="F20" s="94"/>
      <c r="G20" s="94"/>
      <c r="H20" s="13" t="s">
        <v>129</v>
      </c>
      <c r="I20" s="18" t="s">
        <v>146</v>
      </c>
      <c r="J20" s="18" t="s">
        <v>207</v>
      </c>
    </row>
    <row r="23" spans="1:15" x14ac:dyDescent="0.25">
      <c r="A23" s="96" t="s">
        <v>173</v>
      </c>
      <c r="B23" s="1" t="s">
        <v>159</v>
      </c>
    </row>
    <row r="25" spans="1:15" s="36" customFormat="1" x14ac:dyDescent="0.25">
      <c r="A25" s="36" t="s">
        <v>121</v>
      </c>
      <c r="B25" s="97">
        <v>11.5</v>
      </c>
      <c r="C25" s="36" t="s">
        <v>122</v>
      </c>
      <c r="D25" s="36" t="s">
        <v>71</v>
      </c>
      <c r="E25" s="37" t="s">
        <v>10</v>
      </c>
      <c r="F25" s="33" t="s">
        <v>179</v>
      </c>
      <c r="G25" s="98">
        <v>10.074</v>
      </c>
      <c r="H25" s="98">
        <v>25.016562499999999</v>
      </c>
      <c r="I25" s="33" t="s">
        <v>129</v>
      </c>
      <c r="J25" s="34" t="s">
        <v>176</v>
      </c>
      <c r="K25" s="34" t="s">
        <v>196</v>
      </c>
      <c r="L25" s="34" t="s">
        <v>198</v>
      </c>
      <c r="M25" s="34"/>
      <c r="O25" s="35" t="s">
        <v>10</v>
      </c>
    </row>
    <row r="26" spans="1:15" s="36" customFormat="1" x14ac:dyDescent="0.25">
      <c r="A26" s="36" t="s">
        <v>167</v>
      </c>
      <c r="B26" s="98">
        <v>7</v>
      </c>
      <c r="C26" s="36" t="s">
        <v>95</v>
      </c>
      <c r="D26" s="33" t="s">
        <v>71</v>
      </c>
      <c r="E26" s="33"/>
      <c r="F26" s="33" t="s">
        <v>189</v>
      </c>
      <c r="G26" s="98">
        <v>31</v>
      </c>
      <c r="H26" s="98"/>
      <c r="I26" s="33" t="s">
        <v>129</v>
      </c>
      <c r="J26" s="34" t="s">
        <v>169</v>
      </c>
      <c r="K26" s="34" t="s">
        <v>196</v>
      </c>
      <c r="L26" s="34" t="s">
        <v>199</v>
      </c>
      <c r="M26" s="34"/>
    </row>
    <row r="27" spans="1:15" s="36" customFormat="1" x14ac:dyDescent="0.25">
      <c r="A27" s="33" t="s">
        <v>75</v>
      </c>
      <c r="B27" s="98">
        <v>17</v>
      </c>
      <c r="C27" s="36" t="s">
        <v>76</v>
      </c>
      <c r="D27" s="36" t="s">
        <v>71</v>
      </c>
      <c r="F27" s="33"/>
      <c r="G27" s="98">
        <v>74.459999999999994</v>
      </c>
      <c r="H27" s="98">
        <v>50.137874999999994</v>
      </c>
      <c r="I27" s="33" t="s">
        <v>129</v>
      </c>
      <c r="J27" s="34" t="s">
        <v>133</v>
      </c>
      <c r="K27" s="34" t="s">
        <v>131</v>
      </c>
      <c r="L27" s="34" t="s">
        <v>200</v>
      </c>
      <c r="M27" s="34" t="s">
        <v>211</v>
      </c>
      <c r="N27" s="99" t="s">
        <v>36</v>
      </c>
      <c r="O27" s="34" t="s">
        <v>213</v>
      </c>
    </row>
    <row r="28" spans="1:15" s="36" customFormat="1" x14ac:dyDescent="0.25">
      <c r="A28" s="36" t="s">
        <v>124</v>
      </c>
      <c r="B28" s="98">
        <v>20</v>
      </c>
      <c r="C28" s="36" t="s">
        <v>90</v>
      </c>
      <c r="D28" s="36" t="s">
        <v>71</v>
      </c>
      <c r="F28" s="33" t="s">
        <v>184</v>
      </c>
      <c r="G28" s="98">
        <v>157.68</v>
      </c>
      <c r="H28" s="98">
        <v>137</v>
      </c>
      <c r="I28" s="33" t="s">
        <v>129</v>
      </c>
      <c r="J28" s="98" t="s">
        <v>125</v>
      </c>
      <c r="K28" s="34" t="s">
        <v>196</v>
      </c>
      <c r="L28" s="34" t="s">
        <v>204</v>
      </c>
      <c r="M28" s="34"/>
    </row>
    <row r="29" spans="1:15" s="36" customFormat="1" x14ac:dyDescent="0.25">
      <c r="A29" s="36" t="s">
        <v>168</v>
      </c>
      <c r="B29" s="98">
        <v>5</v>
      </c>
      <c r="C29" s="36" t="s">
        <v>104</v>
      </c>
      <c r="D29" s="33" t="s">
        <v>71</v>
      </c>
      <c r="E29" s="33"/>
      <c r="F29" s="33" t="s">
        <v>190</v>
      </c>
      <c r="G29" s="98">
        <v>31</v>
      </c>
      <c r="H29" s="98"/>
      <c r="I29" s="33" t="s">
        <v>129</v>
      </c>
      <c r="J29" s="34" t="s">
        <v>171</v>
      </c>
      <c r="K29" s="34" t="s">
        <v>196</v>
      </c>
      <c r="L29" s="34" t="s">
        <v>206</v>
      </c>
      <c r="M29" s="34"/>
    </row>
    <row r="30" spans="1:15" s="36" customFormat="1" x14ac:dyDescent="0.25">
      <c r="A30" s="36" t="s">
        <v>89</v>
      </c>
      <c r="B30" s="98">
        <v>28</v>
      </c>
      <c r="C30" s="36" t="s">
        <v>90</v>
      </c>
      <c r="D30" s="33" t="s">
        <v>71</v>
      </c>
      <c r="E30" s="38" t="s">
        <v>27</v>
      </c>
      <c r="F30" s="33" t="s">
        <v>191</v>
      </c>
      <c r="G30" s="98">
        <v>220.6</v>
      </c>
      <c r="H30" s="98">
        <v>176</v>
      </c>
      <c r="I30" s="37" t="s">
        <v>129</v>
      </c>
      <c r="J30" s="34" t="s">
        <v>141</v>
      </c>
      <c r="K30" s="34" t="s">
        <v>196</v>
      </c>
      <c r="L30" s="34" t="s">
        <v>206</v>
      </c>
      <c r="M30" s="34"/>
    </row>
    <row r="31" spans="1:15" s="36" customFormat="1" x14ac:dyDescent="0.25">
      <c r="A31" s="36" t="s">
        <v>91</v>
      </c>
      <c r="B31" s="98">
        <v>28</v>
      </c>
      <c r="C31" s="36" t="s">
        <v>90</v>
      </c>
      <c r="D31" s="33" t="s">
        <v>71</v>
      </c>
      <c r="E31" s="38" t="s">
        <v>27</v>
      </c>
      <c r="F31" s="33" t="s">
        <v>192</v>
      </c>
      <c r="G31" s="98">
        <v>220.6</v>
      </c>
      <c r="H31" s="98">
        <v>176</v>
      </c>
      <c r="I31" s="37" t="s">
        <v>129</v>
      </c>
      <c r="J31" s="34" t="s">
        <v>141</v>
      </c>
      <c r="K31" s="34" t="s">
        <v>207</v>
      </c>
      <c r="L31" s="34" t="s">
        <v>208</v>
      </c>
      <c r="M31" s="34"/>
    </row>
    <row r="32" spans="1:15" s="36" customFormat="1" x14ac:dyDescent="0.25">
      <c r="A32" s="36" t="s">
        <v>94</v>
      </c>
      <c r="B32" s="98">
        <v>16</v>
      </c>
      <c r="C32" s="36" t="s">
        <v>95</v>
      </c>
      <c r="D32" s="36" t="s">
        <v>71</v>
      </c>
      <c r="F32" s="33"/>
      <c r="G32" s="98">
        <v>70.08</v>
      </c>
      <c r="H32" s="98">
        <v>81.708000000000013</v>
      </c>
      <c r="I32" s="37" t="s">
        <v>129</v>
      </c>
      <c r="J32" s="34" t="s">
        <v>143</v>
      </c>
      <c r="K32" s="34" t="s">
        <v>207</v>
      </c>
    </row>
    <row r="33" spans="1:10" s="36" customFormat="1" x14ac:dyDescent="0.25">
      <c r="A33" s="36" t="s">
        <v>100</v>
      </c>
      <c r="B33" s="98">
        <v>9</v>
      </c>
      <c r="C33" s="36" t="s">
        <v>52</v>
      </c>
      <c r="D33" s="36" t="s">
        <v>71</v>
      </c>
      <c r="F33" s="33" t="s">
        <v>187</v>
      </c>
      <c r="G33" s="98"/>
      <c r="H33" s="37" t="s">
        <v>129</v>
      </c>
      <c r="I33" s="34" t="s">
        <v>146</v>
      </c>
      <c r="J33" s="34" t="s">
        <v>207</v>
      </c>
    </row>
    <row r="36" spans="1:10" x14ac:dyDescent="0.25">
      <c r="A36" s="100"/>
    </row>
    <row r="38" spans="1:10" x14ac:dyDescent="0.25">
      <c r="A38" s="101"/>
    </row>
    <row r="39" spans="1:10" x14ac:dyDescent="0.25">
      <c r="A39" s="101"/>
    </row>
    <row r="40" spans="1:10" x14ac:dyDescent="0.25">
      <c r="A40" s="101"/>
    </row>
    <row r="41" spans="1:10" x14ac:dyDescent="0.25">
      <c r="A41" s="101"/>
    </row>
  </sheetData>
  <pageMargins left="0.7" right="0.7" top="0.75" bottom="0.75" header="0.3" footer="0.3"/>
  <pageSetup paperSize="9" orientation="portrait" horizontalDpi="300" verticalDpi="3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7"/>
  <sheetViews>
    <sheetView zoomScale="70" zoomScaleNormal="70" workbookViewId="0">
      <selection activeCell="G55" sqref="F55:G55"/>
    </sheetView>
  </sheetViews>
  <sheetFormatPr defaultColWidth="11.44140625" defaultRowHeight="13.2" x14ac:dyDescent="0.25"/>
  <cols>
    <col min="1" max="1" width="6.109375" style="4" bestFit="1" customWidth="1"/>
    <col min="2" max="2" width="30.109375" style="4" bestFit="1" customWidth="1"/>
    <col min="3" max="4" width="8.88671875" style="4" customWidth="1"/>
    <col min="5" max="5" width="17.109375" style="4" bestFit="1" customWidth="1"/>
    <col min="6" max="6" width="8.88671875" style="4" customWidth="1"/>
    <col min="7" max="7" width="11.44140625" style="4"/>
    <col min="8" max="8" width="13.109375" style="4" bestFit="1" customWidth="1"/>
    <col min="9" max="9" width="139.6640625" style="4" bestFit="1" customWidth="1"/>
    <col min="10" max="16384" width="11.44140625" style="4"/>
  </cols>
  <sheetData>
    <row r="1" spans="2:9" ht="39.6" x14ac:dyDescent="0.25">
      <c r="B1" s="7" t="s">
        <v>65</v>
      </c>
      <c r="C1" s="7" t="s">
        <v>66</v>
      </c>
      <c r="D1" s="7" t="s">
        <v>64</v>
      </c>
      <c r="E1" s="7" t="s">
        <v>67</v>
      </c>
      <c r="F1" s="7" t="s">
        <v>68</v>
      </c>
      <c r="G1" s="7" t="s">
        <v>69</v>
      </c>
      <c r="H1" s="3" t="s">
        <v>137</v>
      </c>
      <c r="I1" s="3" t="s">
        <v>63</v>
      </c>
    </row>
    <row r="2" spans="2:9" x14ac:dyDescent="0.25">
      <c r="B2" s="4" t="s">
        <v>47</v>
      </c>
      <c r="C2" s="8">
        <v>46</v>
      </c>
      <c r="D2" s="4" t="s">
        <v>104</v>
      </c>
      <c r="E2" s="4" t="s">
        <v>71</v>
      </c>
      <c r="F2" s="8">
        <v>220</v>
      </c>
      <c r="G2" s="8">
        <v>218</v>
      </c>
      <c r="H2" s="12" t="s">
        <v>130</v>
      </c>
      <c r="I2" s="11" t="s">
        <v>172</v>
      </c>
    </row>
    <row r="3" spans="2:9" x14ac:dyDescent="0.25">
      <c r="B3" s="4" t="s">
        <v>70</v>
      </c>
      <c r="C3" s="8">
        <v>18</v>
      </c>
      <c r="D3" s="4" t="s">
        <v>52</v>
      </c>
      <c r="E3" s="4" t="s">
        <v>71</v>
      </c>
      <c r="F3" s="8">
        <v>62.378207999999994</v>
      </c>
      <c r="G3" s="8">
        <v>54.258125000000007</v>
      </c>
      <c r="H3" s="5" t="s">
        <v>129</v>
      </c>
      <c r="I3" s="11" t="s">
        <v>156</v>
      </c>
    </row>
    <row r="4" spans="2:9" x14ac:dyDescent="0.25">
      <c r="B4" s="4" t="s">
        <v>72</v>
      </c>
      <c r="C4" s="8">
        <v>200</v>
      </c>
      <c r="D4" s="4" t="s">
        <v>52</v>
      </c>
      <c r="E4" s="4" t="s">
        <v>71</v>
      </c>
      <c r="F4" s="8">
        <v>693.09119999999996</v>
      </c>
      <c r="G4" s="8">
        <v>505.375</v>
      </c>
      <c r="H4" s="5" t="s">
        <v>130</v>
      </c>
      <c r="I4" s="11" t="s">
        <v>132</v>
      </c>
    </row>
    <row r="5" spans="2:9" x14ac:dyDescent="0.25">
      <c r="B5" s="4" t="s">
        <v>73</v>
      </c>
      <c r="C5" s="8">
        <v>200</v>
      </c>
      <c r="D5" s="4" t="s">
        <v>52</v>
      </c>
      <c r="E5" s="4" t="s">
        <v>71</v>
      </c>
      <c r="F5" s="8">
        <v>693.09119999999996</v>
      </c>
      <c r="G5" s="8">
        <v>505.47499999999997</v>
      </c>
      <c r="H5" s="5" t="s">
        <v>130</v>
      </c>
      <c r="I5" s="11" t="s">
        <v>132</v>
      </c>
    </row>
    <row r="6" spans="2:9" x14ac:dyDescent="0.25">
      <c r="B6" s="4" t="s">
        <v>74</v>
      </c>
      <c r="C6" s="8">
        <v>200</v>
      </c>
      <c r="D6" s="4" t="s">
        <v>52</v>
      </c>
      <c r="E6" s="4" t="s">
        <v>71</v>
      </c>
      <c r="F6" s="8">
        <v>693.09119999999996</v>
      </c>
      <c r="G6" s="8">
        <v>505.57499999999999</v>
      </c>
      <c r="H6" s="5" t="s">
        <v>130</v>
      </c>
      <c r="I6" s="11" t="s">
        <v>132</v>
      </c>
    </row>
    <row r="7" spans="2:9" x14ac:dyDescent="0.25">
      <c r="B7" s="4" t="s">
        <v>167</v>
      </c>
      <c r="C7" s="8">
        <v>7</v>
      </c>
      <c r="D7" s="4" t="s">
        <v>95</v>
      </c>
      <c r="E7" s="4" t="s">
        <v>71</v>
      </c>
      <c r="F7" s="8">
        <v>31</v>
      </c>
      <c r="G7" s="8"/>
      <c r="H7" s="12" t="s">
        <v>129</v>
      </c>
      <c r="I7" s="11" t="s">
        <v>169</v>
      </c>
    </row>
    <row r="8" spans="2:9" x14ac:dyDescent="0.25">
      <c r="B8" s="4" t="s">
        <v>75</v>
      </c>
      <c r="C8" s="8">
        <v>17</v>
      </c>
      <c r="D8" s="4" t="s">
        <v>76</v>
      </c>
      <c r="E8" s="4" t="s">
        <v>71</v>
      </c>
      <c r="F8" s="8">
        <v>74.459999999999994</v>
      </c>
      <c r="G8" s="8">
        <v>50.137874999999994</v>
      </c>
      <c r="H8" s="12" t="s">
        <v>129</v>
      </c>
      <c r="I8" s="11" t="s">
        <v>133</v>
      </c>
    </row>
    <row r="9" spans="2:9" x14ac:dyDescent="0.25">
      <c r="B9" s="4" t="s">
        <v>77</v>
      </c>
      <c r="C9" s="8">
        <v>141</v>
      </c>
      <c r="D9" s="4" t="s">
        <v>52</v>
      </c>
      <c r="E9" s="4" t="s">
        <v>71</v>
      </c>
      <c r="F9" s="8">
        <v>432.30599999999998</v>
      </c>
      <c r="G9" s="8">
        <v>302.77306249999998</v>
      </c>
      <c r="H9" s="12" t="s">
        <v>130</v>
      </c>
      <c r="I9" s="11" t="s">
        <v>134</v>
      </c>
    </row>
    <row r="10" spans="2:9" x14ac:dyDescent="0.25">
      <c r="B10" s="4" t="s">
        <v>78</v>
      </c>
      <c r="C10" s="8">
        <v>71</v>
      </c>
      <c r="D10" s="4" t="s">
        <v>52</v>
      </c>
      <c r="E10" s="4" t="s">
        <v>71</v>
      </c>
      <c r="F10" s="8">
        <v>223.90559999999999</v>
      </c>
      <c r="G10" s="8">
        <v>196.70625000000001</v>
      </c>
      <c r="H10" s="12" t="s">
        <v>135</v>
      </c>
      <c r="I10" s="11" t="s">
        <v>136</v>
      </c>
    </row>
    <row r="11" spans="2:9" x14ac:dyDescent="0.25">
      <c r="B11" s="4" t="s">
        <v>79</v>
      </c>
      <c r="C11" s="8">
        <v>3</v>
      </c>
      <c r="D11" s="4" t="s">
        <v>80</v>
      </c>
      <c r="E11" s="4" t="s">
        <v>71</v>
      </c>
      <c r="F11" s="8">
        <v>2.6280000000000001</v>
      </c>
      <c r="G11" s="8">
        <v>33.928125000000001</v>
      </c>
      <c r="H11" s="12" t="s">
        <v>129</v>
      </c>
      <c r="I11" s="11" t="s">
        <v>170</v>
      </c>
    </row>
    <row r="12" spans="2:9" x14ac:dyDescent="0.25">
      <c r="B12" s="4" t="s">
        <v>81</v>
      </c>
      <c r="C12" s="8">
        <v>17</v>
      </c>
      <c r="D12" s="4" t="s">
        <v>80</v>
      </c>
      <c r="E12" s="4" t="s">
        <v>71</v>
      </c>
      <c r="F12" s="8">
        <v>14.891999999999999</v>
      </c>
      <c r="G12" s="8">
        <v>87.259375000000006</v>
      </c>
      <c r="H12" s="12" t="s">
        <v>129</v>
      </c>
      <c r="I12" s="11" t="s">
        <v>138</v>
      </c>
    </row>
    <row r="13" spans="2:9" x14ac:dyDescent="0.25">
      <c r="B13" s="4" t="s">
        <v>82</v>
      </c>
      <c r="C13" s="8">
        <v>30</v>
      </c>
      <c r="D13" s="4" t="s">
        <v>80</v>
      </c>
      <c r="E13" s="4" t="s">
        <v>71</v>
      </c>
      <c r="F13" s="8">
        <v>26.28</v>
      </c>
      <c r="G13" s="8">
        <v>136.78125</v>
      </c>
      <c r="H13" s="12" t="s">
        <v>129</v>
      </c>
      <c r="I13" s="11" t="s">
        <v>139</v>
      </c>
    </row>
    <row r="14" spans="2:9" x14ac:dyDescent="0.25">
      <c r="B14" s="4" t="s">
        <v>83</v>
      </c>
      <c r="C14" s="8">
        <v>80</v>
      </c>
      <c r="D14" s="4" t="s">
        <v>80</v>
      </c>
      <c r="E14" s="4" t="s">
        <v>71</v>
      </c>
      <c r="F14" s="8">
        <v>70.08</v>
      </c>
      <c r="G14" s="8">
        <v>327.25</v>
      </c>
      <c r="H14" s="12" t="s">
        <v>129</v>
      </c>
      <c r="I14" s="11" t="s">
        <v>139</v>
      </c>
    </row>
    <row r="15" spans="2:9" x14ac:dyDescent="0.25">
      <c r="B15" s="4" t="s">
        <v>84</v>
      </c>
      <c r="C15" s="8">
        <v>70</v>
      </c>
      <c r="D15" s="4" t="s">
        <v>80</v>
      </c>
      <c r="E15" s="4" t="s">
        <v>71</v>
      </c>
      <c r="F15" s="8">
        <v>61.319999999999993</v>
      </c>
      <c r="G15" s="8">
        <v>289.15625</v>
      </c>
      <c r="H15" s="12" t="s">
        <v>129</v>
      </c>
      <c r="I15" s="11" t="s">
        <v>139</v>
      </c>
    </row>
    <row r="16" spans="2:9" x14ac:dyDescent="0.25">
      <c r="B16" s="4" t="s">
        <v>85</v>
      </c>
      <c r="C16" s="8">
        <v>240</v>
      </c>
      <c r="D16" s="4" t="s">
        <v>52</v>
      </c>
      <c r="E16" s="4" t="s">
        <v>71</v>
      </c>
      <c r="F16" s="8">
        <v>754.34112000000005</v>
      </c>
      <c r="G16" s="8">
        <v>614.25</v>
      </c>
      <c r="H16" s="12" t="s">
        <v>130</v>
      </c>
      <c r="I16" s="11" t="s">
        <v>140</v>
      </c>
    </row>
    <row r="17" spans="2:9" x14ac:dyDescent="0.25">
      <c r="B17" s="4" t="s">
        <v>86</v>
      </c>
      <c r="C17" s="8">
        <v>35</v>
      </c>
      <c r="D17" s="4" t="s">
        <v>76</v>
      </c>
      <c r="E17" s="4" t="s">
        <v>71</v>
      </c>
      <c r="F17" s="8">
        <v>153.29999999999998</v>
      </c>
      <c r="G17" s="8">
        <v>109.5365625</v>
      </c>
      <c r="H17" s="12" t="s">
        <v>130</v>
      </c>
      <c r="I17" s="11" t="s">
        <v>161</v>
      </c>
    </row>
    <row r="18" spans="2:9" x14ac:dyDescent="0.25">
      <c r="B18" s="4" t="s">
        <v>87</v>
      </c>
      <c r="C18" s="8">
        <v>164</v>
      </c>
      <c r="D18" s="4" t="s">
        <v>52</v>
      </c>
      <c r="E18" s="4" t="s">
        <v>71</v>
      </c>
      <c r="F18" s="8">
        <v>515.46643199999994</v>
      </c>
      <c r="G18" s="8">
        <v>379.75175000000002</v>
      </c>
      <c r="H18" s="13" t="s">
        <v>130</v>
      </c>
      <c r="I18" s="11" t="s">
        <v>162</v>
      </c>
    </row>
    <row r="19" spans="2:9" x14ac:dyDescent="0.25">
      <c r="B19" s="4" t="s">
        <v>168</v>
      </c>
      <c r="C19" s="8">
        <v>5</v>
      </c>
      <c r="D19" s="4" t="s">
        <v>104</v>
      </c>
      <c r="E19" s="4" t="s">
        <v>71</v>
      </c>
      <c r="F19" s="8">
        <v>31</v>
      </c>
      <c r="G19" s="8"/>
      <c r="H19" s="12" t="s">
        <v>129</v>
      </c>
      <c r="I19" s="11" t="s">
        <v>171</v>
      </c>
    </row>
    <row r="20" spans="2:9" x14ac:dyDescent="0.25">
      <c r="B20" s="4" t="s">
        <v>88</v>
      </c>
      <c r="C20" s="8">
        <v>41</v>
      </c>
      <c r="D20" s="4" t="s">
        <v>52</v>
      </c>
      <c r="E20" s="4" t="s">
        <v>71</v>
      </c>
      <c r="F20" s="8">
        <v>128.86660799999999</v>
      </c>
      <c r="G20" s="8">
        <v>128.39906250000001</v>
      </c>
      <c r="H20" s="13" t="s">
        <v>130</v>
      </c>
      <c r="I20" s="11" t="s">
        <v>163</v>
      </c>
    </row>
    <row r="21" spans="2:9" x14ac:dyDescent="0.25">
      <c r="B21" s="9" t="s">
        <v>89</v>
      </c>
      <c r="C21" s="8">
        <v>25</v>
      </c>
      <c r="D21" s="4" t="s">
        <v>90</v>
      </c>
      <c r="E21" s="4" t="s">
        <v>71</v>
      </c>
      <c r="F21" s="8">
        <v>197.1</v>
      </c>
      <c r="G21" s="8">
        <v>182.62121212121212</v>
      </c>
      <c r="H21" s="13" t="s">
        <v>129</v>
      </c>
      <c r="I21" s="11" t="s">
        <v>141</v>
      </c>
    </row>
    <row r="22" spans="2:9" x14ac:dyDescent="0.25">
      <c r="B22" s="9" t="s">
        <v>91</v>
      </c>
      <c r="C22" s="8">
        <v>25</v>
      </c>
      <c r="D22" s="4" t="s">
        <v>90</v>
      </c>
      <c r="E22" s="4" t="s">
        <v>71</v>
      </c>
      <c r="F22" s="8">
        <v>197.1</v>
      </c>
      <c r="G22" s="8">
        <v>182.62121212121212</v>
      </c>
      <c r="H22" s="13" t="s">
        <v>129</v>
      </c>
      <c r="I22" s="11" t="s">
        <v>141</v>
      </c>
    </row>
    <row r="23" spans="2:9" x14ac:dyDescent="0.25">
      <c r="B23" s="9" t="s">
        <v>92</v>
      </c>
      <c r="C23" s="8">
        <v>120</v>
      </c>
      <c r="D23" s="4" t="s">
        <v>52</v>
      </c>
      <c r="E23" s="4" t="s">
        <v>71</v>
      </c>
      <c r="F23" s="8">
        <v>346.89600000000007</v>
      </c>
      <c r="G23" s="8">
        <v>284.125</v>
      </c>
      <c r="H23" s="13" t="s">
        <v>130</v>
      </c>
      <c r="I23" s="11" t="s">
        <v>142</v>
      </c>
    </row>
    <row r="24" spans="2:9" x14ac:dyDescent="0.25">
      <c r="B24" s="9" t="s">
        <v>93</v>
      </c>
      <c r="C24" s="8">
        <v>159</v>
      </c>
      <c r="D24" s="4" t="s">
        <v>52</v>
      </c>
      <c r="E24" s="4" t="s">
        <v>71</v>
      </c>
      <c r="F24" s="8">
        <v>551.00750399999993</v>
      </c>
      <c r="G24" s="8">
        <v>406.96062499999999</v>
      </c>
      <c r="H24" s="13" t="s">
        <v>130</v>
      </c>
      <c r="I24" s="11" t="s">
        <v>154</v>
      </c>
    </row>
    <row r="25" spans="2:9" x14ac:dyDescent="0.25">
      <c r="B25" s="9" t="s">
        <v>94</v>
      </c>
      <c r="C25" s="8">
        <v>16</v>
      </c>
      <c r="D25" s="4" t="s">
        <v>95</v>
      </c>
      <c r="E25" s="4" t="s">
        <v>71</v>
      </c>
      <c r="F25" s="8">
        <v>70.08</v>
      </c>
      <c r="G25" s="8">
        <v>81.708000000000013</v>
      </c>
      <c r="H25" s="13" t="s">
        <v>129</v>
      </c>
      <c r="I25" s="11" t="s">
        <v>143</v>
      </c>
    </row>
    <row r="26" spans="2:9" x14ac:dyDescent="0.25">
      <c r="B26" s="9" t="s">
        <v>96</v>
      </c>
      <c r="C26" s="8">
        <v>35</v>
      </c>
      <c r="D26" s="4" t="s">
        <v>95</v>
      </c>
      <c r="E26" s="4" t="s">
        <v>71</v>
      </c>
      <c r="F26" s="8">
        <v>153.29999999999998</v>
      </c>
      <c r="G26" s="8">
        <v>131.2265625</v>
      </c>
      <c r="H26" s="13" t="s">
        <v>130</v>
      </c>
      <c r="I26" s="11" t="s">
        <v>144</v>
      </c>
    </row>
    <row r="27" spans="2:9" x14ac:dyDescent="0.25">
      <c r="B27" s="9" t="s">
        <v>97</v>
      </c>
      <c r="C27" s="8">
        <v>25</v>
      </c>
      <c r="D27" s="4" t="s">
        <v>95</v>
      </c>
      <c r="E27" s="4" t="s">
        <v>71</v>
      </c>
      <c r="F27" s="8">
        <v>109.5</v>
      </c>
      <c r="G27" s="8">
        <v>102.8558125</v>
      </c>
      <c r="H27" s="13" t="s">
        <v>130</v>
      </c>
      <c r="I27" s="11" t="s">
        <v>144</v>
      </c>
    </row>
    <row r="28" spans="2:9" x14ac:dyDescent="0.25">
      <c r="B28" s="9" t="s">
        <v>98</v>
      </c>
      <c r="C28" s="8">
        <v>54</v>
      </c>
      <c r="D28" s="4" t="s">
        <v>52</v>
      </c>
      <c r="E28" s="4" t="s">
        <v>71</v>
      </c>
      <c r="F28" s="8">
        <v>208.89446399999997</v>
      </c>
      <c r="G28" s="8">
        <v>162.674375</v>
      </c>
      <c r="H28" s="13" t="s">
        <v>129</v>
      </c>
      <c r="I28" s="11" t="s">
        <v>155</v>
      </c>
    </row>
    <row r="29" spans="2:9" x14ac:dyDescent="0.25">
      <c r="B29" s="9" t="s">
        <v>99</v>
      </c>
      <c r="C29" s="8">
        <v>250</v>
      </c>
      <c r="D29" s="4" t="s">
        <v>90</v>
      </c>
      <c r="E29" s="4" t="s">
        <v>71</v>
      </c>
      <c r="F29" s="8">
        <v>1971</v>
      </c>
      <c r="G29" s="8">
        <v>1184.3560606060605</v>
      </c>
      <c r="H29" s="13" t="s">
        <v>130</v>
      </c>
      <c r="I29" s="11" t="s">
        <v>145</v>
      </c>
    </row>
    <row r="30" spans="2:9" x14ac:dyDescent="0.25">
      <c r="B30" s="9" t="s">
        <v>100</v>
      </c>
      <c r="C30" s="8">
        <v>44</v>
      </c>
      <c r="D30" s="4" t="s">
        <v>52</v>
      </c>
      <c r="E30" s="4" t="s">
        <v>71</v>
      </c>
      <c r="F30" s="8">
        <v>152.48006399999997</v>
      </c>
      <c r="G30" s="8">
        <v>134.30875</v>
      </c>
      <c r="H30" s="13" t="s">
        <v>129</v>
      </c>
      <c r="I30" s="11" t="s">
        <v>146</v>
      </c>
    </row>
    <row r="31" spans="2:9" x14ac:dyDescent="0.25">
      <c r="B31" s="9" t="s">
        <v>101</v>
      </c>
      <c r="C31" s="8">
        <v>48</v>
      </c>
      <c r="D31" s="4" t="s">
        <v>52</v>
      </c>
      <c r="E31" s="4" t="s">
        <v>71</v>
      </c>
      <c r="F31" s="8">
        <v>166.34188799999998</v>
      </c>
      <c r="G31" s="8">
        <v>144.55500000000001</v>
      </c>
      <c r="H31" s="13" t="s">
        <v>130</v>
      </c>
      <c r="I31" s="11" t="s">
        <v>147</v>
      </c>
    </row>
    <row r="32" spans="2:9" x14ac:dyDescent="0.25">
      <c r="B32" s="9" t="s">
        <v>102</v>
      </c>
      <c r="C32" s="8">
        <v>183</v>
      </c>
      <c r="D32" s="4" t="s">
        <v>52</v>
      </c>
      <c r="E32" s="4" t="s">
        <v>71</v>
      </c>
      <c r="F32" s="8">
        <v>707.92012799999998</v>
      </c>
      <c r="G32" s="8">
        <v>468.40562499999999</v>
      </c>
      <c r="H32" s="13" t="s">
        <v>130</v>
      </c>
      <c r="I32" s="11" t="s">
        <v>148</v>
      </c>
    </row>
    <row r="33" spans="1:9" x14ac:dyDescent="0.25">
      <c r="B33" s="9" t="s">
        <v>103</v>
      </c>
      <c r="C33" s="8">
        <v>20</v>
      </c>
      <c r="D33" s="4" t="s">
        <v>104</v>
      </c>
      <c r="E33" s="4" t="s">
        <v>71</v>
      </c>
      <c r="F33" s="8">
        <v>87.6</v>
      </c>
      <c r="G33" s="8">
        <v>98.6</v>
      </c>
      <c r="H33" s="12" t="s">
        <v>130</v>
      </c>
      <c r="I33" s="11" t="s">
        <v>149</v>
      </c>
    </row>
    <row r="34" spans="1:9" x14ac:dyDescent="0.25">
      <c r="B34" s="9" t="s">
        <v>15</v>
      </c>
      <c r="C34" s="8">
        <v>70</v>
      </c>
      <c r="D34" s="4" t="s">
        <v>95</v>
      </c>
      <c r="E34" s="4" t="s">
        <v>71</v>
      </c>
      <c r="F34" s="8">
        <v>306.59999999999997</v>
      </c>
      <c r="G34" s="8">
        <v>290.07774999999998</v>
      </c>
      <c r="H34" s="12" t="s">
        <v>130</v>
      </c>
      <c r="I34" s="11" t="s">
        <v>164</v>
      </c>
    </row>
    <row r="35" spans="1:9" x14ac:dyDescent="0.25">
      <c r="B35" s="9" t="s">
        <v>105</v>
      </c>
      <c r="C35" s="8">
        <v>156</v>
      </c>
      <c r="D35" s="4" t="s">
        <v>52</v>
      </c>
      <c r="E35" s="4" t="s">
        <v>71</v>
      </c>
      <c r="F35" s="8">
        <v>540.61113599999987</v>
      </c>
      <c r="G35" s="8">
        <v>399.24250000000001</v>
      </c>
      <c r="H35" s="12" t="s">
        <v>130</v>
      </c>
      <c r="I35" s="11" t="s">
        <v>150</v>
      </c>
    </row>
    <row r="36" spans="1:9" x14ac:dyDescent="0.25">
      <c r="B36" s="9" t="s">
        <v>106</v>
      </c>
      <c r="C36" s="8">
        <v>130</v>
      </c>
      <c r="D36" s="4" t="s">
        <v>52</v>
      </c>
      <c r="E36" s="4" t="s">
        <v>71</v>
      </c>
      <c r="F36" s="8">
        <v>490</v>
      </c>
      <c r="G36" s="8">
        <v>325</v>
      </c>
      <c r="H36" s="12" t="s">
        <v>130</v>
      </c>
      <c r="I36" s="11" t="s">
        <v>151</v>
      </c>
    </row>
    <row r="37" spans="1:9" x14ac:dyDescent="0.25">
      <c r="B37" s="9" t="s">
        <v>107</v>
      </c>
      <c r="C37" s="8">
        <v>15</v>
      </c>
      <c r="D37" s="4" t="s">
        <v>95</v>
      </c>
      <c r="E37" s="4" t="s">
        <v>108</v>
      </c>
      <c r="F37" s="8">
        <v>65.7</v>
      </c>
      <c r="G37" s="8">
        <v>73.839375000000004</v>
      </c>
      <c r="H37" s="12" t="s">
        <v>129</v>
      </c>
      <c r="I37" s="11" t="s">
        <v>152</v>
      </c>
    </row>
    <row r="38" spans="1:9" x14ac:dyDescent="0.25">
      <c r="B38" s="9" t="s">
        <v>109</v>
      </c>
      <c r="C38" s="8">
        <v>100</v>
      </c>
      <c r="D38" s="4" t="s">
        <v>52</v>
      </c>
      <c r="E38" s="4" t="s">
        <v>108</v>
      </c>
      <c r="F38" s="8">
        <v>400</v>
      </c>
      <c r="G38" s="8"/>
      <c r="H38" s="12" t="s">
        <v>130</v>
      </c>
      <c r="I38" s="11" t="s">
        <v>165</v>
      </c>
    </row>
    <row r="39" spans="1:9" x14ac:dyDescent="0.25">
      <c r="B39" s="9" t="s">
        <v>110</v>
      </c>
      <c r="C39" s="8">
        <v>35</v>
      </c>
      <c r="D39" s="4" t="s">
        <v>90</v>
      </c>
      <c r="E39" s="4" t="s">
        <v>108</v>
      </c>
      <c r="F39" s="8">
        <v>275.94</v>
      </c>
      <c r="G39" s="8">
        <v>256.48030303030305</v>
      </c>
      <c r="H39" s="12" t="s">
        <v>130</v>
      </c>
      <c r="I39" s="11" t="s">
        <v>160</v>
      </c>
    </row>
    <row r="40" spans="1:9" x14ac:dyDescent="0.25">
      <c r="B40" s="9" t="s">
        <v>111</v>
      </c>
      <c r="C40" s="8">
        <v>260</v>
      </c>
      <c r="D40" s="4" t="s">
        <v>104</v>
      </c>
      <c r="E40" s="4" t="s">
        <v>108</v>
      </c>
      <c r="F40" s="8">
        <v>1138.8</v>
      </c>
      <c r="G40" s="8">
        <v>1025.5125</v>
      </c>
      <c r="H40" s="12" t="s">
        <v>130</v>
      </c>
      <c r="I40" s="11" t="s">
        <v>166</v>
      </c>
    </row>
    <row r="41" spans="1:9" x14ac:dyDescent="0.25">
      <c r="B41" s="9" t="s">
        <v>112</v>
      </c>
      <c r="C41" s="8">
        <v>120</v>
      </c>
      <c r="D41" s="4" t="s">
        <v>113</v>
      </c>
      <c r="E41" s="4" t="s">
        <v>108</v>
      </c>
      <c r="F41" s="8">
        <v>210.24</v>
      </c>
      <c r="G41" s="8">
        <v>141.88</v>
      </c>
      <c r="H41" s="12" t="s">
        <v>130</v>
      </c>
      <c r="I41" s="11" t="s">
        <v>153</v>
      </c>
    </row>
    <row r="42" spans="1:9" x14ac:dyDescent="0.25">
      <c r="B42" s="9" t="s">
        <v>114</v>
      </c>
      <c r="C42" s="8">
        <v>120</v>
      </c>
      <c r="D42" s="4" t="s">
        <v>113</v>
      </c>
      <c r="E42" s="4" t="s">
        <v>108</v>
      </c>
      <c r="F42" s="8">
        <v>210.24</v>
      </c>
      <c r="G42" s="8">
        <v>141.94</v>
      </c>
      <c r="H42" s="12" t="s">
        <v>130</v>
      </c>
      <c r="I42" s="11" t="s">
        <v>153</v>
      </c>
    </row>
    <row r="43" spans="1:9" x14ac:dyDescent="0.25">
      <c r="B43" s="9" t="s">
        <v>115</v>
      </c>
      <c r="C43" s="8">
        <v>120</v>
      </c>
      <c r="D43" s="4" t="s">
        <v>113</v>
      </c>
      <c r="E43" s="4" t="s">
        <v>108</v>
      </c>
      <c r="F43" s="8">
        <v>210.24</v>
      </c>
      <c r="G43" s="8">
        <v>141.976</v>
      </c>
      <c r="H43" s="12" t="s">
        <v>130</v>
      </c>
      <c r="I43" s="11" t="s">
        <v>153</v>
      </c>
    </row>
    <row r="44" spans="1:9" x14ac:dyDescent="0.25">
      <c r="B44" s="4" t="s">
        <v>116</v>
      </c>
      <c r="C44" s="8">
        <v>45</v>
      </c>
      <c r="D44" s="4" t="s">
        <v>90</v>
      </c>
      <c r="E44" s="4" t="s">
        <v>117</v>
      </c>
      <c r="F44" s="8">
        <v>354.78</v>
      </c>
      <c r="G44" s="8">
        <v>298.85909090909087</v>
      </c>
      <c r="H44" s="12" t="s">
        <v>130</v>
      </c>
      <c r="I44" s="11" t="s">
        <v>157</v>
      </c>
    </row>
    <row r="45" spans="1:9" x14ac:dyDescent="0.25">
      <c r="B45" s="81" t="s">
        <v>298</v>
      </c>
      <c r="C45" s="8">
        <v>100</v>
      </c>
      <c r="D45" s="4" t="s">
        <v>113</v>
      </c>
      <c r="E45" s="4" t="s">
        <v>117</v>
      </c>
      <c r="F45" s="8">
        <v>175.20000000000002</v>
      </c>
      <c r="G45" s="8">
        <v>115</v>
      </c>
      <c r="H45" s="12" t="s">
        <v>130</v>
      </c>
      <c r="I45" s="11" t="s">
        <v>158</v>
      </c>
    </row>
    <row r="47" spans="1:9" x14ac:dyDescent="0.25">
      <c r="B47" s="9"/>
    </row>
    <row r="48" spans="1:9" x14ac:dyDescent="0.25">
      <c r="A48" s="10" t="s">
        <v>118</v>
      </c>
    </row>
    <row r="49" spans="1:9" x14ac:dyDescent="0.25">
      <c r="A49" s="4">
        <v>1</v>
      </c>
      <c r="B49" s="4" t="s">
        <v>119</v>
      </c>
    </row>
    <row r="50" spans="1:9" x14ac:dyDescent="0.25">
      <c r="A50" s="4">
        <v>2</v>
      </c>
      <c r="B50" s="4" t="s">
        <v>120</v>
      </c>
    </row>
    <row r="51" spans="1:9" x14ac:dyDescent="0.25">
      <c r="A51" s="4">
        <v>3</v>
      </c>
      <c r="B51" s="12" t="s">
        <v>177</v>
      </c>
      <c r="C51" s="9"/>
      <c r="D51" s="9"/>
      <c r="E51" s="9"/>
      <c r="F51" s="9"/>
      <c r="G51" s="9"/>
    </row>
    <row r="52" spans="1:9" x14ac:dyDescent="0.25">
      <c r="B52" s="9" t="s">
        <v>121</v>
      </c>
      <c r="C52" s="94">
        <v>11.5</v>
      </c>
      <c r="D52" s="9" t="s">
        <v>122</v>
      </c>
      <c r="E52" s="9" t="s">
        <v>71</v>
      </c>
      <c r="F52" s="94">
        <v>10.074</v>
      </c>
      <c r="G52" s="94">
        <v>25.016562499999999</v>
      </c>
      <c r="I52" s="8"/>
    </row>
    <row r="53" spans="1:9" x14ac:dyDescent="0.25">
      <c r="B53" s="9" t="s">
        <v>123</v>
      </c>
      <c r="C53" s="94">
        <v>11.5</v>
      </c>
      <c r="D53" s="9" t="s">
        <v>122</v>
      </c>
      <c r="E53" s="9" t="s">
        <v>71</v>
      </c>
      <c r="F53" s="94">
        <v>10.074</v>
      </c>
      <c r="G53" s="94">
        <v>25.016562499999999</v>
      </c>
      <c r="I53" s="8"/>
    </row>
    <row r="54" spans="1:9" x14ac:dyDescent="0.25">
      <c r="B54" s="9" t="s">
        <v>124</v>
      </c>
      <c r="C54" s="94">
        <v>20</v>
      </c>
      <c r="D54" s="9" t="s">
        <v>90</v>
      </c>
      <c r="E54" s="9" t="s">
        <v>71</v>
      </c>
      <c r="F54" s="94">
        <v>157.68</v>
      </c>
      <c r="G54" s="94">
        <v>146.59696969696969</v>
      </c>
      <c r="I54" s="8" t="s">
        <v>125</v>
      </c>
    </row>
    <row r="55" spans="1:9" x14ac:dyDescent="0.25">
      <c r="B55" s="9" t="s">
        <v>126</v>
      </c>
      <c r="C55" s="94">
        <v>9.9</v>
      </c>
      <c r="D55" s="9" t="s">
        <v>122</v>
      </c>
      <c r="E55" s="9" t="s">
        <v>117</v>
      </c>
      <c r="F55" s="94">
        <v>8.6724000000000014</v>
      </c>
      <c r="G55" s="94">
        <v>20.695999999999998</v>
      </c>
      <c r="I55" s="8"/>
    </row>
    <row r="56" spans="1:9" x14ac:dyDescent="0.25">
      <c r="B56" s="9" t="s">
        <v>127</v>
      </c>
      <c r="C56" s="94">
        <v>12.5</v>
      </c>
      <c r="D56" s="9" t="s">
        <v>52</v>
      </c>
      <c r="E56" s="9" t="s">
        <v>71</v>
      </c>
      <c r="F56" s="94">
        <v>43.318199999999997</v>
      </c>
      <c r="G56" s="94">
        <v>44.309375000000003</v>
      </c>
      <c r="I56" s="8" t="s">
        <v>128</v>
      </c>
    </row>
    <row r="57" spans="1:9" x14ac:dyDescent="0.25">
      <c r="A57" s="4">
        <v>4</v>
      </c>
      <c r="B57" s="12" t="s">
        <v>159</v>
      </c>
    </row>
  </sheetData>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29CA-E8F6-49B5-9820-C511FDD2EFA7}">
  <sheetPr>
    <tabColor rgb="FF92D050"/>
    <pageSetUpPr fitToPage="1"/>
  </sheetPr>
  <dimension ref="A1:S153"/>
  <sheetViews>
    <sheetView topLeftCell="C1" zoomScale="65" zoomScaleNormal="65" workbookViewId="0">
      <pane xSplit="2" topLeftCell="E1" activePane="topRight" state="frozen"/>
      <selection pane="topRight" activeCell="H28" sqref="H28"/>
    </sheetView>
  </sheetViews>
  <sheetFormatPr defaultColWidth="9.109375" defaultRowHeight="13.8" x14ac:dyDescent="0.3"/>
  <cols>
    <col min="1" max="1" width="4.77734375" style="127" customWidth="1"/>
    <col min="2" max="2" width="9.109375" style="127" customWidth="1"/>
    <col min="3" max="3" width="9.109375" style="127"/>
    <col min="4" max="4" width="38.77734375" style="127" customWidth="1"/>
    <col min="5" max="5" width="9.88671875" style="216" customWidth="1"/>
    <col min="6" max="16" width="10.5546875" style="127" customWidth="1"/>
    <col min="17" max="17" width="255.77734375" style="189" bestFit="1" customWidth="1"/>
    <col min="18" max="16384" width="9.109375" style="127"/>
  </cols>
  <sheetData>
    <row r="1" spans="1:19" ht="14.4" x14ac:dyDescent="0.3">
      <c r="A1" s="117"/>
      <c r="B1" s="118"/>
      <c r="C1" s="118"/>
      <c r="D1" s="118"/>
      <c r="E1" s="119"/>
      <c r="F1" s="118"/>
      <c r="G1" s="118"/>
      <c r="H1" s="118"/>
      <c r="I1" s="118"/>
      <c r="J1" s="118"/>
      <c r="K1" s="118"/>
      <c r="L1" s="118"/>
      <c r="M1" s="120" t="s">
        <v>307</v>
      </c>
      <c r="N1" s="121"/>
      <c r="O1" s="122"/>
      <c r="P1" s="123" t="s">
        <v>308</v>
      </c>
      <c r="Q1" s="124">
        <f>Q2</f>
        <v>43281</v>
      </c>
      <c r="R1" s="125"/>
      <c r="S1" s="126"/>
    </row>
    <row r="2" spans="1:19" ht="21" x14ac:dyDescent="0.4">
      <c r="A2" s="128" t="s">
        <v>309</v>
      </c>
      <c r="B2" s="129"/>
      <c r="C2" s="130"/>
      <c r="D2" s="130"/>
      <c r="E2" s="131"/>
      <c r="F2" s="130"/>
      <c r="G2" s="130"/>
      <c r="H2" s="132"/>
      <c r="I2" s="130"/>
      <c r="J2" s="130"/>
      <c r="K2" s="130"/>
      <c r="L2" s="130"/>
      <c r="M2" s="133"/>
      <c r="N2" s="134"/>
      <c r="O2" s="135"/>
      <c r="P2" s="136" t="s">
        <v>310</v>
      </c>
      <c r="Q2" s="124">
        <v>43281</v>
      </c>
      <c r="R2" s="125"/>
      <c r="S2" s="126"/>
    </row>
    <row r="3" spans="1:19" x14ac:dyDescent="0.3">
      <c r="A3" s="222"/>
      <c r="B3" s="223"/>
      <c r="C3" s="223"/>
      <c r="D3" s="223"/>
      <c r="E3" s="223"/>
      <c r="F3" s="223"/>
      <c r="G3" s="223"/>
      <c r="H3" s="223"/>
      <c r="I3" s="137"/>
      <c r="J3" s="137"/>
      <c r="K3" s="137"/>
      <c r="L3" s="137"/>
      <c r="M3" s="137"/>
      <c r="N3" s="137"/>
      <c r="O3" s="137"/>
      <c r="P3" s="137"/>
      <c r="Q3" s="138"/>
      <c r="R3" s="125"/>
      <c r="S3" s="139"/>
    </row>
    <row r="4" spans="1:19" x14ac:dyDescent="0.3">
      <c r="A4" s="140" t="s">
        <v>311</v>
      </c>
      <c r="B4" s="141"/>
      <c r="C4" s="142"/>
      <c r="D4" s="143"/>
      <c r="E4" s="144"/>
      <c r="F4" s="143"/>
      <c r="G4" s="143"/>
      <c r="H4" s="143"/>
      <c r="I4" s="143"/>
      <c r="J4" s="143"/>
      <c r="K4" s="143"/>
      <c r="L4" s="143"/>
      <c r="M4" s="143"/>
      <c r="N4" s="143"/>
      <c r="O4" s="143"/>
      <c r="P4" s="143"/>
      <c r="Q4" s="145"/>
      <c r="R4" s="146"/>
      <c r="S4" s="139"/>
    </row>
    <row r="5" spans="1:19" ht="24.75" customHeight="1" x14ac:dyDescent="0.35">
      <c r="A5" s="147">
        <v>184</v>
      </c>
      <c r="B5" s="148"/>
      <c r="C5" s="171" t="s">
        <v>326</v>
      </c>
      <c r="D5" s="150"/>
      <c r="E5" s="151"/>
      <c r="F5" s="150"/>
      <c r="G5" s="150"/>
      <c r="H5" s="150"/>
      <c r="I5" s="150"/>
      <c r="J5" s="150"/>
      <c r="K5" s="150"/>
      <c r="L5" s="167"/>
      <c r="M5" s="167"/>
      <c r="N5" s="167"/>
      <c r="O5" s="167"/>
      <c r="P5" s="167"/>
      <c r="Q5" s="169"/>
      <c r="R5" s="168"/>
      <c r="S5" s="170"/>
    </row>
    <row r="6" spans="1:19" ht="15.75" customHeight="1" x14ac:dyDescent="0.35">
      <c r="A6" s="147">
        <v>185</v>
      </c>
      <c r="B6" s="148"/>
      <c r="C6" s="150"/>
      <c r="D6" s="150"/>
      <c r="E6" s="151"/>
      <c r="F6" s="150"/>
      <c r="G6" s="150"/>
      <c r="H6" s="150"/>
      <c r="I6" s="150"/>
      <c r="J6" s="150"/>
      <c r="K6" s="150"/>
      <c r="L6" s="167"/>
      <c r="M6" s="167"/>
      <c r="N6" s="167"/>
      <c r="O6" s="167"/>
      <c r="P6" s="167"/>
      <c r="Q6" s="169"/>
      <c r="R6" s="168"/>
      <c r="S6" s="170"/>
    </row>
    <row r="7" spans="1:19" ht="15.75" customHeight="1" x14ac:dyDescent="0.35">
      <c r="A7" s="147">
        <v>186</v>
      </c>
      <c r="B7" s="148"/>
      <c r="C7" s="150"/>
      <c r="D7" s="224" t="s">
        <v>327</v>
      </c>
      <c r="E7" s="172"/>
      <c r="F7" s="226" t="s">
        <v>328</v>
      </c>
      <c r="G7" s="226"/>
      <c r="H7" s="226"/>
      <c r="I7" s="226"/>
      <c r="J7" s="226"/>
      <c r="K7" s="226"/>
      <c r="L7" s="226"/>
      <c r="M7" s="226"/>
      <c r="N7" s="226"/>
      <c r="O7" s="226"/>
      <c r="P7" s="226"/>
      <c r="Q7" s="152"/>
      <c r="R7" s="153"/>
      <c r="S7" s="170"/>
    </row>
    <row r="8" spans="1:19" ht="15.9" customHeight="1" x14ac:dyDescent="0.3">
      <c r="A8" s="147">
        <v>187</v>
      </c>
      <c r="B8" s="148"/>
      <c r="C8" s="149"/>
      <c r="D8" s="225"/>
      <c r="E8" s="173"/>
      <c r="F8" s="173" t="s">
        <v>312</v>
      </c>
      <c r="G8" s="173" t="s">
        <v>313</v>
      </c>
      <c r="H8" s="173" t="s">
        <v>314</v>
      </c>
      <c r="I8" s="173" t="s">
        <v>315</v>
      </c>
      <c r="J8" s="173" t="s">
        <v>316</v>
      </c>
      <c r="K8" s="173" t="s">
        <v>317</v>
      </c>
      <c r="L8" s="173" t="s">
        <v>318</v>
      </c>
      <c r="M8" s="173" t="s">
        <v>319</v>
      </c>
      <c r="N8" s="154" t="s">
        <v>320</v>
      </c>
      <c r="O8" s="154" t="s">
        <v>321</v>
      </c>
      <c r="P8" s="154" t="s">
        <v>322</v>
      </c>
      <c r="Q8" s="174" t="s">
        <v>323</v>
      </c>
      <c r="R8" s="175"/>
      <c r="S8" s="170"/>
    </row>
    <row r="9" spans="1:19" ht="15.9" customHeight="1" x14ac:dyDescent="0.3">
      <c r="A9" s="147">
        <v>188</v>
      </c>
      <c r="B9" s="148"/>
      <c r="C9" s="155"/>
      <c r="D9" s="176" t="s">
        <v>329</v>
      </c>
      <c r="E9" s="159"/>
      <c r="F9" s="177">
        <v>9</v>
      </c>
      <c r="G9" s="178">
        <v>9</v>
      </c>
      <c r="H9" s="178">
        <v>9</v>
      </c>
      <c r="I9" s="178">
        <v>9</v>
      </c>
      <c r="J9" s="178">
        <v>9</v>
      </c>
      <c r="K9" s="178">
        <v>9</v>
      </c>
      <c r="L9" s="178">
        <v>9</v>
      </c>
      <c r="M9" s="178">
        <v>9</v>
      </c>
      <c r="N9" s="178">
        <v>9</v>
      </c>
      <c r="O9" s="178">
        <v>9</v>
      </c>
      <c r="P9" s="178">
        <v>9</v>
      </c>
      <c r="Q9" s="179"/>
      <c r="R9" s="161"/>
      <c r="S9" s="170"/>
    </row>
    <row r="10" spans="1:19" ht="15.9" customHeight="1" x14ac:dyDescent="0.3">
      <c r="A10" s="147">
        <v>189</v>
      </c>
      <c r="B10" s="148"/>
      <c r="C10" s="155"/>
      <c r="D10" s="180" t="s">
        <v>330</v>
      </c>
      <c r="E10" s="156"/>
      <c r="F10" s="181">
        <v>25</v>
      </c>
      <c r="G10" s="157">
        <v>25</v>
      </c>
      <c r="H10" s="157">
        <v>25</v>
      </c>
      <c r="I10" s="157">
        <v>25</v>
      </c>
      <c r="J10" s="182">
        <v>53</v>
      </c>
      <c r="K10" s="182">
        <v>53</v>
      </c>
      <c r="L10" s="182">
        <v>53</v>
      </c>
      <c r="M10" s="182">
        <v>53</v>
      </c>
      <c r="N10" s="182">
        <v>53</v>
      </c>
      <c r="O10" s="182">
        <v>53</v>
      </c>
      <c r="P10" s="182">
        <v>53</v>
      </c>
      <c r="Q10" s="183" t="s">
        <v>331</v>
      </c>
      <c r="R10" s="161"/>
      <c r="S10" s="170"/>
    </row>
    <row r="11" spans="1:19" ht="15.9" customHeight="1" x14ac:dyDescent="0.3">
      <c r="A11" s="147">
        <v>190</v>
      </c>
      <c r="B11" s="148"/>
      <c r="C11" s="155"/>
      <c r="D11" s="158" t="s">
        <v>332</v>
      </c>
      <c r="E11" s="159"/>
      <c r="F11" s="177">
        <v>5</v>
      </c>
      <c r="G11" s="178">
        <v>5</v>
      </c>
      <c r="H11" s="178">
        <v>5</v>
      </c>
      <c r="I11" s="178">
        <v>5</v>
      </c>
      <c r="J11" s="178">
        <v>5</v>
      </c>
      <c r="K11" s="178">
        <v>5</v>
      </c>
      <c r="L11" s="178">
        <v>5</v>
      </c>
      <c r="M11" s="178">
        <v>5</v>
      </c>
      <c r="N11" s="178">
        <v>5</v>
      </c>
      <c r="O11" s="178">
        <v>5</v>
      </c>
      <c r="P11" s="178">
        <v>5</v>
      </c>
      <c r="Q11" s="179"/>
      <c r="R11" s="161"/>
      <c r="S11" s="170"/>
    </row>
    <row r="12" spans="1:19" ht="15.9" customHeight="1" x14ac:dyDescent="0.3">
      <c r="A12" s="147">
        <v>191</v>
      </c>
      <c r="B12" s="148"/>
      <c r="C12" s="155"/>
      <c r="D12" s="158" t="s">
        <v>333</v>
      </c>
      <c r="E12" s="159"/>
      <c r="F12" s="177">
        <v>3</v>
      </c>
      <c r="G12" s="178">
        <v>3</v>
      </c>
      <c r="H12" s="178">
        <v>3</v>
      </c>
      <c r="I12" s="178">
        <v>3</v>
      </c>
      <c r="J12" s="178">
        <v>3</v>
      </c>
      <c r="K12" s="178">
        <v>3</v>
      </c>
      <c r="L12" s="178">
        <v>3</v>
      </c>
      <c r="M12" s="178">
        <v>3</v>
      </c>
      <c r="N12" s="178">
        <v>3</v>
      </c>
      <c r="O12" s="178">
        <v>3</v>
      </c>
      <c r="P12" s="178">
        <v>3</v>
      </c>
      <c r="Q12" s="179" t="s">
        <v>334</v>
      </c>
      <c r="R12" s="161"/>
      <c r="S12" s="170"/>
    </row>
    <row r="13" spans="1:19" ht="15.9" customHeight="1" x14ac:dyDescent="0.3">
      <c r="A13" s="147">
        <v>192</v>
      </c>
      <c r="B13" s="148"/>
      <c r="C13" s="155"/>
      <c r="D13" s="158" t="s">
        <v>335</v>
      </c>
      <c r="E13" s="159"/>
      <c r="F13" s="177">
        <v>4</v>
      </c>
      <c r="G13" s="178">
        <v>4</v>
      </c>
      <c r="H13" s="178">
        <v>4</v>
      </c>
      <c r="I13" s="178">
        <v>4</v>
      </c>
      <c r="J13" s="178">
        <v>4</v>
      </c>
      <c r="K13" s="178">
        <v>4</v>
      </c>
      <c r="L13" s="178">
        <v>4</v>
      </c>
      <c r="M13" s="178">
        <v>4</v>
      </c>
      <c r="N13" s="178">
        <v>4</v>
      </c>
      <c r="O13" s="178">
        <v>4</v>
      </c>
      <c r="P13" s="178">
        <v>4</v>
      </c>
      <c r="Q13" s="179"/>
      <c r="R13" s="161"/>
      <c r="S13" s="170"/>
    </row>
    <row r="14" spans="1:19" ht="15.9" customHeight="1" x14ac:dyDescent="0.3">
      <c r="A14" s="147">
        <v>193</v>
      </c>
      <c r="B14" s="148"/>
      <c r="C14" s="155"/>
      <c r="D14" s="158" t="s">
        <v>336</v>
      </c>
      <c r="E14" s="159"/>
      <c r="F14" s="177">
        <v>2</v>
      </c>
      <c r="G14" s="178">
        <v>2</v>
      </c>
      <c r="H14" s="178">
        <v>2</v>
      </c>
      <c r="I14" s="178">
        <v>2</v>
      </c>
      <c r="J14" s="178">
        <v>2</v>
      </c>
      <c r="K14" s="178">
        <v>2</v>
      </c>
      <c r="L14" s="178">
        <v>2</v>
      </c>
      <c r="M14" s="178">
        <v>2</v>
      </c>
      <c r="N14" s="178">
        <v>2</v>
      </c>
      <c r="O14" s="178">
        <v>2</v>
      </c>
      <c r="P14" s="178">
        <v>2</v>
      </c>
      <c r="Q14" s="179"/>
      <c r="R14" s="161"/>
      <c r="S14" s="170"/>
    </row>
    <row r="15" spans="1:19" ht="15.9" customHeight="1" x14ac:dyDescent="0.3">
      <c r="A15" s="147">
        <v>194</v>
      </c>
      <c r="B15" s="148"/>
      <c r="C15" s="155"/>
      <c r="D15" s="158" t="s">
        <v>56</v>
      </c>
      <c r="E15" s="159"/>
      <c r="F15" s="184">
        <v>112</v>
      </c>
      <c r="G15" s="185">
        <v>112</v>
      </c>
      <c r="H15" s="185">
        <v>112</v>
      </c>
      <c r="I15" s="185">
        <v>112</v>
      </c>
      <c r="J15" s="185">
        <v>112</v>
      </c>
      <c r="K15" s="185">
        <v>112</v>
      </c>
      <c r="L15" s="185">
        <v>112</v>
      </c>
      <c r="M15" s="185">
        <v>112</v>
      </c>
      <c r="N15" s="186">
        <v>112</v>
      </c>
      <c r="O15" s="186">
        <v>112</v>
      </c>
      <c r="P15" s="186">
        <v>112</v>
      </c>
      <c r="Q15" s="187" t="s">
        <v>337</v>
      </c>
      <c r="R15" s="161"/>
      <c r="S15" s="170"/>
    </row>
    <row r="16" spans="1:19" ht="15.9" customHeight="1" x14ac:dyDescent="0.3">
      <c r="A16" s="147">
        <v>195</v>
      </c>
      <c r="B16" s="148"/>
      <c r="C16" s="155"/>
      <c r="D16" s="158" t="s">
        <v>338</v>
      </c>
      <c r="E16" s="159"/>
      <c r="F16" s="184">
        <v>7</v>
      </c>
      <c r="G16" s="185">
        <v>7</v>
      </c>
      <c r="H16" s="185">
        <v>7</v>
      </c>
      <c r="I16" s="185">
        <v>7</v>
      </c>
      <c r="J16" s="185">
        <v>7</v>
      </c>
      <c r="K16" s="185">
        <v>7</v>
      </c>
      <c r="L16" s="185">
        <v>7</v>
      </c>
      <c r="M16" s="185">
        <v>7</v>
      </c>
      <c r="N16" s="186">
        <v>7</v>
      </c>
      <c r="O16" s="186">
        <v>7</v>
      </c>
      <c r="P16" s="186">
        <v>7</v>
      </c>
      <c r="Q16" s="188"/>
      <c r="R16" s="161"/>
      <c r="S16" s="170"/>
    </row>
    <row r="17" spans="1:19" ht="15.9" customHeight="1" x14ac:dyDescent="0.3">
      <c r="A17" s="147">
        <v>196</v>
      </c>
      <c r="B17" s="148"/>
      <c r="C17" s="155"/>
      <c r="D17" s="158" t="s">
        <v>339</v>
      </c>
      <c r="E17" s="159"/>
      <c r="F17" s="184">
        <v>1</v>
      </c>
      <c r="G17" s="185">
        <v>1</v>
      </c>
      <c r="H17" s="185">
        <v>1</v>
      </c>
      <c r="I17" s="185">
        <v>1</v>
      </c>
      <c r="J17" s="185">
        <v>1</v>
      </c>
      <c r="K17" s="185">
        <v>1</v>
      </c>
      <c r="L17" s="185">
        <v>1</v>
      </c>
      <c r="M17" s="185">
        <v>1</v>
      </c>
      <c r="N17" s="186">
        <v>1</v>
      </c>
      <c r="O17" s="186">
        <v>1</v>
      </c>
      <c r="P17" s="186">
        <v>1</v>
      </c>
      <c r="Q17" s="187" t="s">
        <v>340</v>
      </c>
      <c r="R17" s="161"/>
      <c r="S17" s="170"/>
    </row>
    <row r="18" spans="1:19" ht="15.9" customHeight="1" x14ac:dyDescent="0.3">
      <c r="A18" s="147">
        <v>197</v>
      </c>
      <c r="B18" s="148"/>
      <c r="C18" s="155"/>
      <c r="D18" s="158" t="s">
        <v>341</v>
      </c>
      <c r="E18" s="159"/>
      <c r="F18" s="184">
        <v>4</v>
      </c>
      <c r="G18" s="185">
        <v>4</v>
      </c>
      <c r="H18" s="185">
        <v>4</v>
      </c>
      <c r="I18" s="185">
        <v>4</v>
      </c>
      <c r="J18" s="185">
        <v>4</v>
      </c>
      <c r="K18" s="185">
        <v>4</v>
      </c>
      <c r="L18" s="185">
        <v>4</v>
      </c>
      <c r="M18" s="185">
        <v>4</v>
      </c>
      <c r="N18" s="186">
        <v>4</v>
      </c>
      <c r="O18" s="186">
        <v>4</v>
      </c>
      <c r="P18" s="186">
        <v>4</v>
      </c>
      <c r="Q18" s="187"/>
      <c r="R18" s="161"/>
      <c r="S18" s="170"/>
    </row>
    <row r="19" spans="1:19" ht="15.9" customHeight="1" x14ac:dyDescent="0.3">
      <c r="A19" s="147">
        <v>198</v>
      </c>
      <c r="B19" s="148"/>
      <c r="C19" s="155"/>
      <c r="D19" s="158" t="s">
        <v>342</v>
      </c>
      <c r="E19" s="159"/>
      <c r="F19" s="184">
        <v>7</v>
      </c>
      <c r="G19" s="185">
        <v>7</v>
      </c>
      <c r="H19" s="185">
        <v>7</v>
      </c>
      <c r="I19" s="185">
        <v>7</v>
      </c>
      <c r="J19" s="185">
        <v>7</v>
      </c>
      <c r="K19" s="185">
        <v>7</v>
      </c>
      <c r="L19" s="185">
        <v>7</v>
      </c>
      <c r="M19" s="185">
        <v>7</v>
      </c>
      <c r="N19" s="186">
        <v>7</v>
      </c>
      <c r="O19" s="186">
        <v>7</v>
      </c>
      <c r="P19" s="186">
        <v>7</v>
      </c>
      <c r="Q19" s="187" t="s">
        <v>343</v>
      </c>
      <c r="R19" s="161"/>
      <c r="S19" s="170"/>
    </row>
    <row r="20" spans="1:19" ht="15.9" customHeight="1" x14ac:dyDescent="0.3">
      <c r="A20" s="147">
        <v>199</v>
      </c>
      <c r="B20" s="148"/>
      <c r="C20" s="155"/>
      <c r="D20" s="158" t="s">
        <v>344</v>
      </c>
      <c r="E20" s="159"/>
      <c r="F20" s="184">
        <v>3</v>
      </c>
      <c r="G20" s="185">
        <v>3</v>
      </c>
      <c r="H20" s="185">
        <v>3</v>
      </c>
      <c r="I20" s="185">
        <v>3</v>
      </c>
      <c r="J20" s="185">
        <v>3</v>
      </c>
      <c r="K20" s="185">
        <v>3</v>
      </c>
      <c r="L20" s="185">
        <v>3</v>
      </c>
      <c r="M20" s="185">
        <v>3</v>
      </c>
      <c r="N20" s="186">
        <v>3</v>
      </c>
      <c r="O20" s="186">
        <v>3</v>
      </c>
      <c r="P20" s="186">
        <v>3</v>
      </c>
      <c r="Q20" s="187"/>
      <c r="R20" s="161"/>
      <c r="S20" s="170"/>
    </row>
    <row r="21" spans="1:19" ht="15.9" customHeight="1" x14ac:dyDescent="0.3">
      <c r="A21" s="147">
        <v>200</v>
      </c>
      <c r="B21" s="148"/>
      <c r="C21" s="155"/>
      <c r="D21" s="158" t="s">
        <v>13</v>
      </c>
      <c r="E21" s="159"/>
      <c r="F21" s="184">
        <v>197</v>
      </c>
      <c r="G21" s="185">
        <v>197</v>
      </c>
      <c r="H21" s="185">
        <v>197</v>
      </c>
      <c r="I21" s="185">
        <v>197</v>
      </c>
      <c r="J21" s="185">
        <v>197</v>
      </c>
      <c r="K21" s="185">
        <v>197</v>
      </c>
      <c r="L21" s="185">
        <v>197</v>
      </c>
      <c r="M21" s="185">
        <v>197</v>
      </c>
      <c r="N21" s="186">
        <v>197</v>
      </c>
      <c r="O21" s="186">
        <v>197</v>
      </c>
      <c r="P21" s="186">
        <v>197</v>
      </c>
      <c r="Q21" s="187"/>
      <c r="R21" s="161"/>
      <c r="S21" s="170"/>
    </row>
    <row r="22" spans="1:19" ht="15.9" customHeight="1" x14ac:dyDescent="0.3">
      <c r="A22" s="147">
        <v>201</v>
      </c>
      <c r="B22" s="148"/>
      <c r="C22" s="155"/>
      <c r="D22" s="158" t="s">
        <v>48</v>
      </c>
      <c r="E22" s="159"/>
      <c r="F22" s="184">
        <v>84</v>
      </c>
      <c r="G22" s="185">
        <v>84</v>
      </c>
      <c r="H22" s="185">
        <v>84</v>
      </c>
      <c r="I22" s="185">
        <v>84</v>
      </c>
      <c r="J22" s="185">
        <v>84</v>
      </c>
      <c r="K22" s="185">
        <v>84</v>
      </c>
      <c r="L22" s="185">
        <v>84</v>
      </c>
      <c r="M22" s="185">
        <v>84</v>
      </c>
      <c r="N22" s="186">
        <v>84</v>
      </c>
      <c r="O22" s="186">
        <v>84</v>
      </c>
      <c r="P22" s="186">
        <v>84</v>
      </c>
      <c r="Q22" s="187"/>
      <c r="R22" s="161"/>
      <c r="S22" s="170"/>
    </row>
    <row r="23" spans="1:19" ht="15.9" customHeight="1" x14ac:dyDescent="0.3">
      <c r="A23" s="147">
        <v>202</v>
      </c>
      <c r="B23" s="148"/>
      <c r="C23" s="155"/>
      <c r="D23" s="158" t="s">
        <v>345</v>
      </c>
      <c r="E23" s="159"/>
      <c r="F23" s="184">
        <v>3</v>
      </c>
      <c r="G23" s="185">
        <v>3</v>
      </c>
      <c r="H23" s="185">
        <v>3</v>
      </c>
      <c r="I23" s="185">
        <v>3</v>
      </c>
      <c r="J23" s="185">
        <v>3</v>
      </c>
      <c r="K23" s="185">
        <v>3</v>
      </c>
      <c r="L23" s="185">
        <v>3</v>
      </c>
      <c r="M23" s="185">
        <v>3</v>
      </c>
      <c r="N23" s="186">
        <v>3</v>
      </c>
      <c r="O23" s="186">
        <v>3</v>
      </c>
      <c r="P23" s="186">
        <v>3</v>
      </c>
      <c r="Q23" s="187"/>
      <c r="R23" s="161"/>
      <c r="S23" s="170"/>
    </row>
    <row r="24" spans="1:19" ht="15.9" customHeight="1" x14ac:dyDescent="0.3">
      <c r="A24" s="147">
        <v>203</v>
      </c>
      <c r="B24" s="148"/>
      <c r="C24" s="155"/>
      <c r="D24" s="158" t="s">
        <v>346</v>
      </c>
      <c r="E24" s="159"/>
      <c r="F24" s="184">
        <v>4</v>
      </c>
      <c r="G24" s="185">
        <v>4</v>
      </c>
      <c r="H24" s="185">
        <v>4</v>
      </c>
      <c r="I24" s="185">
        <v>4</v>
      </c>
      <c r="J24" s="185">
        <v>4</v>
      </c>
      <c r="K24" s="185">
        <v>4</v>
      </c>
      <c r="L24" s="185">
        <v>4</v>
      </c>
      <c r="M24" s="185">
        <v>4</v>
      </c>
      <c r="N24" s="186">
        <v>4</v>
      </c>
      <c r="O24" s="186">
        <v>4</v>
      </c>
      <c r="P24" s="186">
        <v>4</v>
      </c>
      <c r="R24" s="161"/>
      <c r="S24" s="170"/>
    </row>
    <row r="25" spans="1:19" ht="15.9" customHeight="1" x14ac:dyDescent="0.3">
      <c r="A25" s="147">
        <v>204</v>
      </c>
      <c r="B25" s="148"/>
      <c r="C25" s="155"/>
      <c r="D25" s="158" t="s">
        <v>347</v>
      </c>
      <c r="E25" s="159"/>
      <c r="F25" s="184">
        <v>2</v>
      </c>
      <c r="G25" s="185">
        <v>2</v>
      </c>
      <c r="H25" s="185">
        <v>2</v>
      </c>
      <c r="I25" s="185">
        <v>2</v>
      </c>
      <c r="J25" s="185">
        <v>2</v>
      </c>
      <c r="K25" s="185">
        <v>2</v>
      </c>
      <c r="L25" s="185">
        <v>2</v>
      </c>
      <c r="M25" s="185">
        <v>2</v>
      </c>
      <c r="N25" s="186">
        <v>2</v>
      </c>
      <c r="O25" s="186">
        <v>2</v>
      </c>
      <c r="P25" s="186">
        <v>2</v>
      </c>
      <c r="Q25" s="187"/>
      <c r="R25" s="161"/>
      <c r="S25" s="170"/>
    </row>
    <row r="26" spans="1:19" ht="15.9" customHeight="1" x14ac:dyDescent="0.3">
      <c r="A26" s="147">
        <v>205</v>
      </c>
      <c r="B26" s="148"/>
      <c r="C26" s="155"/>
      <c r="D26" s="158" t="s">
        <v>348</v>
      </c>
      <c r="E26" s="159"/>
      <c r="F26" s="184">
        <v>2</v>
      </c>
      <c r="G26" s="185">
        <v>2</v>
      </c>
      <c r="H26" s="185">
        <v>2</v>
      </c>
      <c r="I26" s="185">
        <v>2</v>
      </c>
      <c r="J26" s="185">
        <v>2</v>
      </c>
      <c r="K26" s="185">
        <v>2</v>
      </c>
      <c r="L26" s="185">
        <v>2</v>
      </c>
      <c r="M26" s="185">
        <v>2</v>
      </c>
      <c r="N26" s="186">
        <v>2</v>
      </c>
      <c r="O26" s="186">
        <v>2</v>
      </c>
      <c r="P26" s="186">
        <v>2</v>
      </c>
      <c r="Q26" s="187"/>
      <c r="R26" s="161"/>
      <c r="S26" s="170"/>
    </row>
    <row r="27" spans="1:19" ht="15.9" customHeight="1" x14ac:dyDescent="0.3">
      <c r="A27" s="147">
        <v>206</v>
      </c>
      <c r="B27" s="148"/>
      <c r="C27" s="155"/>
      <c r="D27" s="158" t="s">
        <v>2</v>
      </c>
      <c r="E27" s="159"/>
      <c r="F27" s="184">
        <v>948</v>
      </c>
      <c r="G27" s="185">
        <v>948</v>
      </c>
      <c r="H27" s="185">
        <v>948</v>
      </c>
      <c r="I27" s="185">
        <v>948</v>
      </c>
      <c r="J27" s="185">
        <v>948</v>
      </c>
      <c r="K27" s="190">
        <v>448</v>
      </c>
      <c r="L27" s="190">
        <v>448</v>
      </c>
      <c r="M27" s="190">
        <v>448</v>
      </c>
      <c r="N27" s="190">
        <v>448</v>
      </c>
      <c r="O27" s="190">
        <v>448</v>
      </c>
      <c r="P27" s="190">
        <v>448</v>
      </c>
      <c r="Q27" s="187" t="s">
        <v>349</v>
      </c>
      <c r="R27" s="161"/>
      <c r="S27" s="170"/>
    </row>
    <row r="28" spans="1:19" ht="15.9" customHeight="1" x14ac:dyDescent="0.3">
      <c r="A28" s="147">
        <v>207</v>
      </c>
      <c r="B28" s="148"/>
      <c r="C28" s="155"/>
      <c r="D28" s="158" t="s">
        <v>5</v>
      </c>
      <c r="E28" s="159"/>
      <c r="F28" s="184">
        <v>90</v>
      </c>
      <c r="G28" s="185">
        <v>90</v>
      </c>
      <c r="H28" s="185">
        <v>90</v>
      </c>
      <c r="I28" s="185">
        <v>90</v>
      </c>
      <c r="J28" s="185">
        <v>90</v>
      </c>
      <c r="K28" s="185">
        <v>90</v>
      </c>
      <c r="L28" s="185">
        <v>90</v>
      </c>
      <c r="M28" s="185">
        <v>90</v>
      </c>
      <c r="N28" s="186">
        <v>90</v>
      </c>
      <c r="O28" s="186">
        <v>90</v>
      </c>
      <c r="P28" s="186">
        <v>90</v>
      </c>
      <c r="Q28" s="187"/>
      <c r="R28" s="161"/>
      <c r="S28" s="170"/>
    </row>
    <row r="29" spans="1:19" ht="15.9" customHeight="1" x14ac:dyDescent="0.3">
      <c r="A29" s="147">
        <v>208</v>
      </c>
      <c r="B29" s="148"/>
      <c r="C29" s="155"/>
      <c r="D29" s="158" t="s">
        <v>8</v>
      </c>
      <c r="E29" s="159"/>
      <c r="F29" s="184">
        <v>28</v>
      </c>
      <c r="G29" s="185">
        <v>28</v>
      </c>
      <c r="H29" s="185">
        <v>28</v>
      </c>
      <c r="I29" s="185">
        <v>28</v>
      </c>
      <c r="J29" s="185">
        <v>28</v>
      </c>
      <c r="K29" s="185">
        <v>28</v>
      </c>
      <c r="L29" s="185">
        <v>28</v>
      </c>
      <c r="M29" s="185">
        <v>28</v>
      </c>
      <c r="N29" s="186">
        <v>28</v>
      </c>
      <c r="O29" s="186">
        <v>28</v>
      </c>
      <c r="P29" s="186">
        <v>28</v>
      </c>
      <c r="Q29" s="187"/>
      <c r="R29" s="161"/>
      <c r="S29" s="170"/>
    </row>
    <row r="30" spans="1:19" ht="15.9" customHeight="1" x14ac:dyDescent="0.3">
      <c r="A30" s="147">
        <v>209</v>
      </c>
      <c r="B30" s="148"/>
      <c r="C30" s="155"/>
      <c r="D30" s="158" t="s">
        <v>24</v>
      </c>
      <c r="E30" s="159"/>
      <c r="F30" s="184">
        <v>360</v>
      </c>
      <c r="G30" s="185">
        <v>360</v>
      </c>
      <c r="H30" s="185">
        <v>360</v>
      </c>
      <c r="I30" s="185">
        <v>360</v>
      </c>
      <c r="J30" s="185">
        <v>360</v>
      </c>
      <c r="K30" s="185">
        <v>360</v>
      </c>
      <c r="L30" s="185">
        <v>360</v>
      </c>
      <c r="M30" s="185">
        <v>360</v>
      </c>
      <c r="N30" s="186">
        <v>360</v>
      </c>
      <c r="O30" s="186">
        <v>360</v>
      </c>
      <c r="P30" s="186">
        <v>360</v>
      </c>
      <c r="Q30" s="187"/>
      <c r="R30" s="161"/>
      <c r="S30" s="170"/>
    </row>
    <row r="31" spans="1:19" ht="15.9" customHeight="1" x14ac:dyDescent="0.3">
      <c r="A31" s="147">
        <v>210</v>
      </c>
      <c r="B31" s="148"/>
      <c r="C31" s="155"/>
      <c r="D31" s="158" t="s">
        <v>350</v>
      </c>
      <c r="E31" s="159"/>
      <c r="F31" s="184">
        <v>112</v>
      </c>
      <c r="G31" s="185">
        <v>112</v>
      </c>
      <c r="H31" s="185">
        <v>112</v>
      </c>
      <c r="I31" s="185">
        <v>112</v>
      </c>
      <c r="J31" s="185">
        <v>112</v>
      </c>
      <c r="K31" s="185">
        <v>112</v>
      </c>
      <c r="L31" s="185">
        <v>112</v>
      </c>
      <c r="M31" s="185">
        <v>112</v>
      </c>
      <c r="N31" s="186">
        <v>112</v>
      </c>
      <c r="O31" s="186">
        <v>112</v>
      </c>
      <c r="P31" s="186">
        <v>112</v>
      </c>
      <c r="Q31" s="187"/>
      <c r="R31" s="161"/>
      <c r="S31" s="170"/>
    </row>
    <row r="32" spans="1:19" ht="15.9" customHeight="1" x14ac:dyDescent="0.3">
      <c r="A32" s="147">
        <v>211</v>
      </c>
      <c r="B32" s="148"/>
      <c r="C32" s="155"/>
      <c r="D32" s="158" t="s">
        <v>29</v>
      </c>
      <c r="E32" s="159"/>
      <c r="F32" s="184">
        <v>112</v>
      </c>
      <c r="G32" s="185">
        <v>112</v>
      </c>
      <c r="H32" s="185">
        <v>112</v>
      </c>
      <c r="I32" s="185">
        <v>112</v>
      </c>
      <c r="J32" s="185">
        <v>112</v>
      </c>
      <c r="K32" s="185">
        <v>112</v>
      </c>
      <c r="L32" s="185">
        <v>112</v>
      </c>
      <c r="M32" s="185">
        <v>112</v>
      </c>
      <c r="N32" s="186">
        <v>112</v>
      </c>
      <c r="O32" s="186">
        <v>112</v>
      </c>
      <c r="P32" s="186">
        <v>112</v>
      </c>
      <c r="Q32" s="187"/>
      <c r="R32" s="161"/>
      <c r="S32" s="170"/>
    </row>
    <row r="33" spans="1:19" ht="15.9" customHeight="1" x14ac:dyDescent="0.3">
      <c r="A33" s="147">
        <v>212</v>
      </c>
      <c r="B33" s="148"/>
      <c r="C33" s="155"/>
      <c r="D33" s="158" t="s">
        <v>351</v>
      </c>
      <c r="E33" s="159"/>
      <c r="F33" s="184">
        <v>4</v>
      </c>
      <c r="G33" s="185">
        <v>4</v>
      </c>
      <c r="H33" s="185">
        <v>4</v>
      </c>
      <c r="I33" s="185">
        <v>4</v>
      </c>
      <c r="J33" s="185">
        <v>4</v>
      </c>
      <c r="K33" s="185">
        <v>4</v>
      </c>
      <c r="L33" s="185">
        <v>4</v>
      </c>
      <c r="M33" s="185">
        <v>4</v>
      </c>
      <c r="N33" s="186">
        <v>4</v>
      </c>
      <c r="O33" s="186">
        <v>4</v>
      </c>
      <c r="P33" s="186">
        <v>4</v>
      </c>
      <c r="Q33" s="187"/>
      <c r="R33" s="161"/>
      <c r="S33" s="170"/>
    </row>
    <row r="34" spans="1:19" ht="15.9" customHeight="1" x14ac:dyDescent="0.3">
      <c r="A34" s="147">
        <v>213</v>
      </c>
      <c r="B34" s="148"/>
      <c r="C34" s="155"/>
      <c r="D34" s="158" t="s">
        <v>352</v>
      </c>
      <c r="E34" s="159"/>
      <c r="F34" s="184">
        <v>44</v>
      </c>
      <c r="G34" s="185">
        <v>44</v>
      </c>
      <c r="H34" s="185">
        <v>44</v>
      </c>
      <c r="I34" s="185">
        <v>44</v>
      </c>
      <c r="J34" s="185">
        <v>44</v>
      </c>
      <c r="K34" s="185">
        <v>44</v>
      </c>
      <c r="L34" s="185">
        <v>44</v>
      </c>
      <c r="M34" s="185">
        <v>44</v>
      </c>
      <c r="N34" s="186">
        <v>44</v>
      </c>
      <c r="O34" s="186">
        <v>44</v>
      </c>
      <c r="P34" s="186">
        <v>44</v>
      </c>
      <c r="Q34" s="187"/>
      <c r="R34" s="161"/>
      <c r="S34" s="170"/>
    </row>
    <row r="35" spans="1:19" ht="15.9" customHeight="1" x14ac:dyDescent="0.3">
      <c r="B35" s="148"/>
      <c r="C35" s="155"/>
      <c r="D35" s="158" t="s">
        <v>353</v>
      </c>
      <c r="E35" s="159"/>
      <c r="F35" s="184">
        <v>64</v>
      </c>
      <c r="G35" s="185">
        <v>64</v>
      </c>
      <c r="H35" s="185">
        <v>64</v>
      </c>
      <c r="I35" s="185">
        <v>64</v>
      </c>
      <c r="J35" s="185">
        <v>64</v>
      </c>
      <c r="K35" s="185">
        <v>64</v>
      </c>
      <c r="L35" s="185">
        <v>64</v>
      </c>
      <c r="M35" s="185">
        <v>64</v>
      </c>
      <c r="N35" s="186">
        <v>64</v>
      </c>
      <c r="O35" s="186">
        <v>64</v>
      </c>
      <c r="P35" s="186">
        <v>64</v>
      </c>
      <c r="Q35" s="187"/>
      <c r="R35" s="161"/>
      <c r="S35" s="170"/>
    </row>
    <row r="36" spans="1:19" ht="15.9" customHeight="1" x14ac:dyDescent="0.3">
      <c r="A36" s="147"/>
      <c r="B36" s="148"/>
      <c r="C36" s="155"/>
      <c r="D36" s="158" t="s">
        <v>354</v>
      </c>
      <c r="E36" s="159"/>
      <c r="F36" s="184">
        <v>1</v>
      </c>
      <c r="G36" s="185">
        <v>1</v>
      </c>
      <c r="H36" s="185">
        <v>1</v>
      </c>
      <c r="I36" s="185">
        <v>1</v>
      </c>
      <c r="J36" s="185">
        <v>1</v>
      </c>
      <c r="K36" s="185">
        <v>1</v>
      </c>
      <c r="L36" s="185">
        <v>1</v>
      </c>
      <c r="M36" s="185">
        <v>1</v>
      </c>
      <c r="N36" s="186">
        <v>1</v>
      </c>
      <c r="O36" s="186">
        <v>1</v>
      </c>
      <c r="P36" s="186">
        <v>1</v>
      </c>
      <c r="Q36" s="187"/>
      <c r="R36" s="161"/>
      <c r="S36" s="170"/>
    </row>
    <row r="37" spans="1:19" ht="15.9" customHeight="1" x14ac:dyDescent="0.3">
      <c r="A37" s="147"/>
      <c r="B37" s="148"/>
      <c r="C37" s="155"/>
      <c r="D37" s="158" t="s">
        <v>355</v>
      </c>
      <c r="E37" s="159"/>
      <c r="F37" s="184">
        <v>1</v>
      </c>
      <c r="G37" s="185">
        <v>1</v>
      </c>
      <c r="H37" s="185">
        <v>1</v>
      </c>
      <c r="I37" s="185">
        <v>1</v>
      </c>
      <c r="J37" s="185">
        <v>1</v>
      </c>
      <c r="K37" s="185">
        <v>1</v>
      </c>
      <c r="L37" s="185">
        <v>1</v>
      </c>
      <c r="M37" s="185">
        <v>1</v>
      </c>
      <c r="N37" s="186">
        <v>1</v>
      </c>
      <c r="O37" s="186">
        <v>1</v>
      </c>
      <c r="P37" s="186">
        <v>1</v>
      </c>
      <c r="Q37" s="187"/>
      <c r="R37" s="161"/>
      <c r="S37" s="170"/>
    </row>
    <row r="38" spans="1:19" ht="15.9" customHeight="1" x14ac:dyDescent="0.3">
      <c r="A38" s="147"/>
      <c r="B38" s="148"/>
      <c r="C38" s="155"/>
      <c r="D38" s="158" t="s">
        <v>44</v>
      </c>
      <c r="E38" s="159"/>
      <c r="F38" s="184">
        <v>51</v>
      </c>
      <c r="G38" s="185">
        <v>51</v>
      </c>
      <c r="H38" s="185">
        <v>51</v>
      </c>
      <c r="I38" s="185">
        <v>51</v>
      </c>
      <c r="J38" s="185">
        <v>51</v>
      </c>
      <c r="K38" s="185">
        <v>51</v>
      </c>
      <c r="L38" s="185">
        <v>51</v>
      </c>
      <c r="M38" s="185">
        <v>51</v>
      </c>
      <c r="N38" s="186">
        <v>51</v>
      </c>
      <c r="O38" s="186">
        <v>51</v>
      </c>
      <c r="P38" s="186">
        <v>51</v>
      </c>
      <c r="Q38" s="187"/>
      <c r="R38" s="161"/>
      <c r="S38" s="170"/>
    </row>
    <row r="39" spans="1:19" ht="15.9" customHeight="1" x14ac:dyDescent="0.3">
      <c r="A39" s="147"/>
      <c r="B39" s="148"/>
      <c r="C39" s="155"/>
      <c r="D39" s="158" t="s">
        <v>18</v>
      </c>
      <c r="E39" s="159"/>
      <c r="F39" s="184">
        <v>100</v>
      </c>
      <c r="G39" s="185">
        <v>100</v>
      </c>
      <c r="H39" s="190">
        <v>120</v>
      </c>
      <c r="I39" s="190">
        <v>120</v>
      </c>
      <c r="J39" s="190">
        <v>120</v>
      </c>
      <c r="K39" s="190">
        <v>120</v>
      </c>
      <c r="L39" s="190">
        <v>120</v>
      </c>
      <c r="M39" s="190">
        <v>120</v>
      </c>
      <c r="N39" s="190">
        <v>120</v>
      </c>
      <c r="O39" s="190">
        <v>120</v>
      </c>
      <c r="P39" s="190">
        <v>120</v>
      </c>
      <c r="Q39" s="187" t="s">
        <v>356</v>
      </c>
      <c r="R39" s="161"/>
      <c r="S39" s="170"/>
    </row>
    <row r="40" spans="1:19" ht="15.9" customHeight="1" x14ac:dyDescent="0.3">
      <c r="A40" s="147">
        <v>218</v>
      </c>
      <c r="B40" s="148"/>
      <c r="C40" s="155"/>
      <c r="D40" s="158" t="s">
        <v>12</v>
      </c>
      <c r="E40" s="159"/>
      <c r="F40" s="184">
        <v>25</v>
      </c>
      <c r="G40" s="185">
        <v>25</v>
      </c>
      <c r="H40" s="185">
        <v>25</v>
      </c>
      <c r="I40" s="185">
        <v>25</v>
      </c>
      <c r="J40" s="185">
        <v>25</v>
      </c>
      <c r="K40" s="185">
        <v>25</v>
      </c>
      <c r="L40" s="185">
        <v>25</v>
      </c>
      <c r="M40" s="185">
        <v>25</v>
      </c>
      <c r="N40" s="186">
        <v>25</v>
      </c>
      <c r="O40" s="186">
        <v>25</v>
      </c>
      <c r="P40" s="186">
        <v>25</v>
      </c>
      <c r="Q40" s="187"/>
      <c r="R40" s="161"/>
      <c r="S40" s="170"/>
    </row>
    <row r="41" spans="1:19" ht="15.9" customHeight="1" x14ac:dyDescent="0.3">
      <c r="A41" s="147">
        <v>219</v>
      </c>
      <c r="B41" s="148"/>
      <c r="C41" s="155"/>
      <c r="D41" s="158" t="s">
        <v>357</v>
      </c>
      <c r="E41" s="159"/>
      <c r="F41" s="184">
        <v>10</v>
      </c>
      <c r="G41" s="185">
        <v>10</v>
      </c>
      <c r="H41" s="185">
        <v>10</v>
      </c>
      <c r="I41" s="185">
        <v>10</v>
      </c>
      <c r="J41" s="185">
        <v>10</v>
      </c>
      <c r="K41" s="185">
        <v>10</v>
      </c>
      <c r="L41" s="185">
        <v>10</v>
      </c>
      <c r="M41" s="185">
        <v>10</v>
      </c>
      <c r="N41" s="186">
        <v>10</v>
      </c>
      <c r="O41" s="186">
        <v>10</v>
      </c>
      <c r="P41" s="186">
        <v>10</v>
      </c>
      <c r="Q41" s="187"/>
      <c r="R41" s="161"/>
      <c r="S41" s="170"/>
    </row>
    <row r="42" spans="1:19" ht="15.9" customHeight="1" x14ac:dyDescent="0.3">
      <c r="A42" s="147">
        <v>220</v>
      </c>
      <c r="B42" s="148"/>
      <c r="C42" s="155"/>
      <c r="D42" s="158" t="s">
        <v>358</v>
      </c>
      <c r="E42" s="159"/>
      <c r="F42" s="184">
        <v>6</v>
      </c>
      <c r="G42" s="185">
        <v>6</v>
      </c>
      <c r="H42" s="185">
        <v>6</v>
      </c>
      <c r="I42" s="185">
        <v>6</v>
      </c>
      <c r="J42" s="185">
        <v>6</v>
      </c>
      <c r="K42" s="185">
        <v>6</v>
      </c>
      <c r="L42" s="185">
        <v>6</v>
      </c>
      <c r="M42" s="185">
        <v>6</v>
      </c>
      <c r="N42" s="186">
        <v>6</v>
      </c>
      <c r="O42" s="186">
        <v>6</v>
      </c>
      <c r="P42" s="186">
        <v>6</v>
      </c>
      <c r="Q42" s="187"/>
      <c r="R42" s="161"/>
      <c r="S42" s="170"/>
    </row>
    <row r="43" spans="1:19" ht="15.9" customHeight="1" x14ac:dyDescent="0.3">
      <c r="A43" s="147">
        <v>221</v>
      </c>
      <c r="B43" s="148"/>
      <c r="C43" s="155"/>
      <c r="D43" s="158" t="s">
        <v>359</v>
      </c>
      <c r="E43" s="159"/>
      <c r="F43" s="184">
        <v>27</v>
      </c>
      <c r="G43" s="185">
        <v>27</v>
      </c>
      <c r="H43" s="185">
        <v>27</v>
      </c>
      <c r="I43" s="185">
        <v>27</v>
      </c>
      <c r="J43" s="185">
        <v>27</v>
      </c>
      <c r="K43" s="185">
        <v>27</v>
      </c>
      <c r="L43" s="185">
        <v>27</v>
      </c>
      <c r="M43" s="185">
        <v>27</v>
      </c>
      <c r="N43" s="186">
        <v>27</v>
      </c>
      <c r="O43" s="186">
        <v>27</v>
      </c>
      <c r="P43" s="186">
        <v>27</v>
      </c>
      <c r="Q43" s="187"/>
      <c r="R43" s="161"/>
      <c r="S43" s="170"/>
    </row>
    <row r="44" spans="1:19" ht="15.9" customHeight="1" x14ac:dyDescent="0.3">
      <c r="A44" s="147">
        <v>222</v>
      </c>
      <c r="B44" s="148"/>
      <c r="C44" s="155"/>
      <c r="D44" s="158" t="s">
        <v>360</v>
      </c>
      <c r="E44" s="159"/>
      <c r="F44" s="184">
        <v>105</v>
      </c>
      <c r="G44" s="185">
        <v>105</v>
      </c>
      <c r="H44" s="185">
        <v>105</v>
      </c>
      <c r="I44" s="185">
        <v>105</v>
      </c>
      <c r="J44" s="185">
        <v>105</v>
      </c>
      <c r="K44" s="185">
        <v>105</v>
      </c>
      <c r="L44" s="185">
        <v>105</v>
      </c>
      <c r="M44" s="185">
        <v>105</v>
      </c>
      <c r="N44" s="186">
        <v>105</v>
      </c>
      <c r="O44" s="186">
        <v>105</v>
      </c>
      <c r="P44" s="186">
        <v>105</v>
      </c>
      <c r="Q44" s="187"/>
      <c r="R44" s="161"/>
      <c r="S44" s="170"/>
    </row>
    <row r="45" spans="1:19" ht="15.9" customHeight="1" x14ac:dyDescent="0.3">
      <c r="A45" s="147">
        <v>223</v>
      </c>
      <c r="B45" s="148"/>
      <c r="C45" s="155"/>
      <c r="D45" s="158" t="s">
        <v>361</v>
      </c>
      <c r="E45" s="159"/>
      <c r="F45" s="184">
        <v>9</v>
      </c>
      <c r="G45" s="185">
        <v>9</v>
      </c>
      <c r="H45" s="185">
        <v>9</v>
      </c>
      <c r="I45" s="185">
        <v>9</v>
      </c>
      <c r="J45" s="185">
        <v>9</v>
      </c>
      <c r="K45" s="185">
        <v>9</v>
      </c>
      <c r="L45" s="185">
        <v>9</v>
      </c>
      <c r="M45" s="185">
        <v>9</v>
      </c>
      <c r="N45" s="186">
        <v>9</v>
      </c>
      <c r="O45" s="186">
        <v>9</v>
      </c>
      <c r="P45" s="186">
        <v>9</v>
      </c>
      <c r="Q45" s="187"/>
      <c r="R45" s="161"/>
      <c r="S45" s="170"/>
    </row>
    <row r="46" spans="1:19" ht="15.9" customHeight="1" x14ac:dyDescent="0.3">
      <c r="A46" s="147">
        <v>224</v>
      </c>
      <c r="B46" s="148"/>
      <c r="C46" s="155"/>
      <c r="D46" s="158" t="s">
        <v>362</v>
      </c>
      <c r="E46" s="159"/>
      <c r="F46" s="184">
        <v>25</v>
      </c>
      <c r="G46" s="185">
        <v>25</v>
      </c>
      <c r="H46" s="185">
        <v>25</v>
      </c>
      <c r="I46" s="185">
        <v>25</v>
      </c>
      <c r="J46" s="185">
        <v>25</v>
      </c>
      <c r="K46" s="185">
        <v>25</v>
      </c>
      <c r="L46" s="185">
        <v>25</v>
      </c>
      <c r="M46" s="185">
        <v>25</v>
      </c>
      <c r="N46" s="186">
        <v>25</v>
      </c>
      <c r="O46" s="186">
        <v>25</v>
      </c>
      <c r="P46" s="186">
        <v>25</v>
      </c>
      <c r="Q46" s="187" t="s">
        <v>363</v>
      </c>
      <c r="R46" s="161"/>
      <c r="S46" s="170"/>
    </row>
    <row r="47" spans="1:19" ht="15.9" customHeight="1" x14ac:dyDescent="0.3">
      <c r="A47" s="147">
        <v>225</v>
      </c>
      <c r="B47" s="148"/>
      <c r="C47" s="155"/>
      <c r="D47" s="158" t="s">
        <v>364</v>
      </c>
      <c r="E47" s="159"/>
      <c r="F47" s="184">
        <v>37</v>
      </c>
      <c r="G47" s="185">
        <v>37</v>
      </c>
      <c r="H47" s="185">
        <v>37</v>
      </c>
      <c r="I47" s="185">
        <v>37</v>
      </c>
      <c r="J47" s="185">
        <v>37</v>
      </c>
      <c r="K47" s="185">
        <v>37</v>
      </c>
      <c r="L47" s="185">
        <v>37</v>
      </c>
      <c r="M47" s="185">
        <v>37</v>
      </c>
      <c r="N47" s="186">
        <v>37</v>
      </c>
      <c r="O47" s="186">
        <v>37</v>
      </c>
      <c r="P47" s="186">
        <v>37</v>
      </c>
      <c r="Q47" s="187"/>
      <c r="R47" s="161"/>
      <c r="S47" s="170"/>
    </row>
    <row r="48" spans="1:19" ht="15.9" customHeight="1" x14ac:dyDescent="0.3">
      <c r="A48" s="147"/>
      <c r="B48" s="148"/>
      <c r="C48" s="155"/>
      <c r="D48" s="158" t="s">
        <v>365</v>
      </c>
      <c r="E48" s="159"/>
      <c r="F48" s="191">
        <v>25</v>
      </c>
      <c r="G48" s="190">
        <v>25</v>
      </c>
      <c r="H48" s="190">
        <v>25</v>
      </c>
      <c r="I48" s="190">
        <v>25</v>
      </c>
      <c r="J48" s="190">
        <v>25</v>
      </c>
      <c r="K48" s="190">
        <v>25</v>
      </c>
      <c r="L48" s="190">
        <v>25</v>
      </c>
      <c r="M48" s="190">
        <v>25</v>
      </c>
      <c r="N48" s="190">
        <v>25</v>
      </c>
      <c r="O48" s="190">
        <v>25</v>
      </c>
      <c r="P48" s="190">
        <v>25</v>
      </c>
      <c r="Q48" s="187" t="s">
        <v>366</v>
      </c>
      <c r="R48" s="161"/>
      <c r="S48" s="170"/>
    </row>
    <row r="49" spans="1:19" ht="15.9" customHeight="1" x14ac:dyDescent="0.3">
      <c r="A49" s="147">
        <v>227</v>
      </c>
      <c r="B49" s="148"/>
      <c r="C49" s="155"/>
      <c r="D49" s="158" t="s">
        <v>26</v>
      </c>
      <c r="E49" s="159"/>
      <c r="F49" s="184">
        <v>72</v>
      </c>
      <c r="G49" s="185">
        <v>72</v>
      </c>
      <c r="H49" s="185">
        <v>72</v>
      </c>
      <c r="I49" s="185">
        <v>72</v>
      </c>
      <c r="J49" s="185">
        <v>72</v>
      </c>
      <c r="K49" s="185">
        <v>72</v>
      </c>
      <c r="L49" s="185">
        <v>72</v>
      </c>
      <c r="M49" s="185">
        <v>72</v>
      </c>
      <c r="N49" s="186">
        <v>72</v>
      </c>
      <c r="O49" s="186">
        <v>72</v>
      </c>
      <c r="P49" s="186">
        <v>72</v>
      </c>
      <c r="Q49" s="187"/>
      <c r="R49" s="161"/>
      <c r="S49" s="170"/>
    </row>
    <row r="50" spans="1:19" ht="15.9" customHeight="1" x14ac:dyDescent="0.3">
      <c r="A50" s="147">
        <v>228</v>
      </c>
      <c r="B50" s="148"/>
      <c r="C50" s="155"/>
      <c r="D50" s="158" t="s">
        <v>367</v>
      </c>
      <c r="E50" s="159"/>
      <c r="F50" s="184">
        <v>7</v>
      </c>
      <c r="G50" s="185">
        <v>7</v>
      </c>
      <c r="H50" s="185">
        <v>7</v>
      </c>
      <c r="I50" s="185">
        <v>7</v>
      </c>
      <c r="J50" s="185">
        <v>7</v>
      </c>
      <c r="K50" s="185">
        <v>7</v>
      </c>
      <c r="L50" s="185">
        <v>7</v>
      </c>
      <c r="M50" s="185">
        <v>7</v>
      </c>
      <c r="N50" s="186">
        <v>7</v>
      </c>
      <c r="O50" s="186">
        <v>7</v>
      </c>
      <c r="P50" s="186">
        <v>7</v>
      </c>
      <c r="Q50" s="187"/>
      <c r="R50" s="161"/>
      <c r="S50" s="170"/>
    </row>
    <row r="51" spans="1:19" ht="15.9" customHeight="1" x14ac:dyDescent="0.3">
      <c r="A51" s="147">
        <v>229</v>
      </c>
      <c r="B51" s="148"/>
      <c r="C51" s="155"/>
      <c r="D51" s="158" t="s">
        <v>368</v>
      </c>
      <c r="E51" s="159"/>
      <c r="F51" s="184">
        <v>3</v>
      </c>
      <c r="G51" s="185">
        <v>3</v>
      </c>
      <c r="H51" s="185">
        <v>3</v>
      </c>
      <c r="I51" s="185">
        <v>3</v>
      </c>
      <c r="J51" s="185">
        <v>3</v>
      </c>
      <c r="K51" s="185">
        <v>3</v>
      </c>
      <c r="L51" s="185">
        <v>3</v>
      </c>
      <c r="M51" s="185">
        <v>3</v>
      </c>
      <c r="N51" s="186">
        <v>3</v>
      </c>
      <c r="O51" s="186">
        <v>3</v>
      </c>
      <c r="P51" s="186">
        <v>3</v>
      </c>
      <c r="Q51" s="187"/>
      <c r="R51" s="161"/>
      <c r="S51" s="170"/>
    </row>
    <row r="52" spans="1:19" ht="15.9" customHeight="1" x14ac:dyDescent="0.3">
      <c r="A52" s="147">
        <v>230</v>
      </c>
      <c r="B52" s="148"/>
      <c r="C52" s="155"/>
      <c r="D52" s="158" t="s">
        <v>369</v>
      </c>
      <c r="E52" s="159"/>
      <c r="F52" s="184">
        <v>24</v>
      </c>
      <c r="G52" s="185">
        <v>24</v>
      </c>
      <c r="H52" s="185">
        <v>24</v>
      </c>
      <c r="I52" s="185">
        <v>24</v>
      </c>
      <c r="J52" s="185">
        <v>24</v>
      </c>
      <c r="K52" s="185">
        <v>24</v>
      </c>
      <c r="L52" s="185">
        <v>24</v>
      </c>
      <c r="M52" s="185">
        <v>24</v>
      </c>
      <c r="N52" s="186">
        <v>24</v>
      </c>
      <c r="O52" s="186">
        <v>24</v>
      </c>
      <c r="P52" s="186">
        <v>24</v>
      </c>
      <c r="Q52" s="187"/>
      <c r="R52" s="161"/>
      <c r="S52" s="170"/>
    </row>
    <row r="53" spans="1:19" ht="15.9" customHeight="1" x14ac:dyDescent="0.3">
      <c r="A53" s="147">
        <v>231</v>
      </c>
      <c r="B53" s="148"/>
      <c r="C53" s="155"/>
      <c r="D53" s="158" t="s">
        <v>370</v>
      </c>
      <c r="E53" s="159"/>
      <c r="F53" s="184">
        <v>42</v>
      </c>
      <c r="G53" s="185">
        <v>42</v>
      </c>
      <c r="H53" s="185">
        <v>42</v>
      </c>
      <c r="I53" s="185">
        <v>42</v>
      </c>
      <c r="J53" s="185">
        <v>42</v>
      </c>
      <c r="K53" s="185">
        <v>42</v>
      </c>
      <c r="L53" s="185">
        <v>42</v>
      </c>
      <c r="M53" s="185">
        <v>42</v>
      </c>
      <c r="N53" s="186">
        <v>42</v>
      </c>
      <c r="O53" s="186">
        <v>42</v>
      </c>
      <c r="P53" s="186">
        <v>42</v>
      </c>
      <c r="Q53" s="187"/>
      <c r="R53" s="161"/>
      <c r="S53" s="170"/>
    </row>
    <row r="54" spans="1:19" ht="15.9" customHeight="1" x14ac:dyDescent="0.3">
      <c r="A54" s="147">
        <v>232</v>
      </c>
      <c r="B54" s="148"/>
      <c r="C54" s="155"/>
      <c r="D54" s="158" t="s">
        <v>46</v>
      </c>
      <c r="E54" s="159"/>
      <c r="F54" s="184">
        <v>78</v>
      </c>
      <c r="G54" s="185">
        <v>78</v>
      </c>
      <c r="H54" s="185">
        <v>78</v>
      </c>
      <c r="I54" s="185">
        <v>78</v>
      </c>
      <c r="J54" s="185">
        <v>78</v>
      </c>
      <c r="K54" s="185">
        <v>78</v>
      </c>
      <c r="L54" s="185">
        <v>78</v>
      </c>
      <c r="M54" s="185">
        <v>78</v>
      </c>
      <c r="N54" s="186">
        <v>78</v>
      </c>
      <c r="O54" s="186">
        <v>78</v>
      </c>
      <c r="P54" s="186">
        <v>78</v>
      </c>
      <c r="Q54" s="187"/>
      <c r="R54" s="161"/>
      <c r="S54" s="170"/>
    </row>
    <row r="55" spans="1:19" ht="15.9" customHeight="1" x14ac:dyDescent="0.3">
      <c r="A55" s="147">
        <v>233</v>
      </c>
      <c r="B55" s="148"/>
      <c r="C55" s="155"/>
      <c r="D55" s="192" t="s">
        <v>371</v>
      </c>
      <c r="E55" s="159"/>
      <c r="F55" s="184">
        <v>36</v>
      </c>
      <c r="G55" s="185">
        <v>36</v>
      </c>
      <c r="H55" s="185">
        <v>36</v>
      </c>
      <c r="I55" s="185">
        <v>36</v>
      </c>
      <c r="J55" s="185">
        <v>36</v>
      </c>
      <c r="K55" s="185">
        <v>36</v>
      </c>
      <c r="L55" s="185">
        <v>36</v>
      </c>
      <c r="M55" s="185">
        <v>36</v>
      </c>
      <c r="N55" s="186">
        <v>36</v>
      </c>
      <c r="O55" s="186">
        <v>36</v>
      </c>
      <c r="P55" s="186">
        <v>36</v>
      </c>
      <c r="Q55" s="187"/>
      <c r="R55" s="161"/>
      <c r="S55" s="170"/>
    </row>
    <row r="56" spans="1:19" ht="15.9" customHeight="1" x14ac:dyDescent="0.3">
      <c r="A56" s="147">
        <v>234</v>
      </c>
      <c r="B56" s="148"/>
      <c r="C56" s="155"/>
      <c r="D56" s="158" t="s">
        <v>372</v>
      </c>
      <c r="E56" s="159"/>
      <c r="F56" s="184">
        <v>32</v>
      </c>
      <c r="G56" s="185">
        <v>32</v>
      </c>
      <c r="H56" s="185">
        <v>32</v>
      </c>
      <c r="I56" s="185">
        <v>32</v>
      </c>
      <c r="J56" s="185">
        <v>32</v>
      </c>
      <c r="K56" s="185">
        <v>32</v>
      </c>
      <c r="L56" s="185">
        <v>32</v>
      </c>
      <c r="M56" s="185">
        <v>32</v>
      </c>
      <c r="N56" s="186">
        <v>32</v>
      </c>
      <c r="O56" s="186">
        <v>32</v>
      </c>
      <c r="P56" s="186">
        <v>32</v>
      </c>
      <c r="Q56" s="187"/>
      <c r="R56" s="161"/>
      <c r="S56" s="170"/>
    </row>
    <row r="57" spans="1:19" ht="15.9" customHeight="1" x14ac:dyDescent="0.3">
      <c r="A57" s="147">
        <v>235</v>
      </c>
      <c r="B57" s="148"/>
      <c r="C57" s="155"/>
      <c r="D57" s="158" t="s">
        <v>373</v>
      </c>
      <c r="E57" s="159"/>
      <c r="F57" s="184">
        <v>1</v>
      </c>
      <c r="G57" s="185">
        <v>1</v>
      </c>
      <c r="H57" s="185">
        <v>1</v>
      </c>
      <c r="I57" s="185">
        <v>1</v>
      </c>
      <c r="J57" s="185">
        <v>1</v>
      </c>
      <c r="K57" s="185">
        <v>1</v>
      </c>
      <c r="L57" s="185">
        <v>1</v>
      </c>
      <c r="M57" s="185">
        <v>1</v>
      </c>
      <c r="N57" s="186">
        <v>1</v>
      </c>
      <c r="O57" s="186">
        <v>1</v>
      </c>
      <c r="P57" s="186">
        <v>1</v>
      </c>
      <c r="Q57" s="187"/>
      <c r="R57" s="161"/>
      <c r="S57" s="170"/>
    </row>
    <row r="58" spans="1:19" ht="15.9" customHeight="1" x14ac:dyDescent="0.3">
      <c r="A58" s="147">
        <v>236</v>
      </c>
      <c r="B58" s="148"/>
      <c r="C58" s="155"/>
      <c r="D58" s="158" t="s">
        <v>21</v>
      </c>
      <c r="E58" s="159"/>
      <c r="F58" s="184">
        <v>42</v>
      </c>
      <c r="G58" s="185">
        <v>42</v>
      </c>
      <c r="H58" s="185">
        <v>42</v>
      </c>
      <c r="I58" s="185">
        <v>42</v>
      </c>
      <c r="J58" s="185">
        <v>42</v>
      </c>
      <c r="K58" s="185">
        <v>42</v>
      </c>
      <c r="L58" s="185">
        <v>42</v>
      </c>
      <c r="M58" s="185">
        <v>42</v>
      </c>
      <c r="N58" s="186">
        <v>42</v>
      </c>
      <c r="O58" s="186">
        <v>42</v>
      </c>
      <c r="P58" s="186">
        <v>42</v>
      </c>
      <c r="Q58" s="187"/>
      <c r="R58" s="161"/>
      <c r="S58" s="170"/>
    </row>
    <row r="59" spans="1:19" ht="15.9" customHeight="1" x14ac:dyDescent="0.3">
      <c r="A59" s="147">
        <v>237</v>
      </c>
      <c r="B59" s="148"/>
      <c r="C59" s="155"/>
      <c r="D59" s="158" t="s">
        <v>9</v>
      </c>
      <c r="E59" s="159"/>
      <c r="F59" s="184">
        <v>140</v>
      </c>
      <c r="G59" s="185">
        <v>140</v>
      </c>
      <c r="H59" s="185">
        <v>140</v>
      </c>
      <c r="I59" s="185">
        <v>140</v>
      </c>
      <c r="J59" s="185">
        <v>140</v>
      </c>
      <c r="K59" s="185">
        <v>140</v>
      </c>
      <c r="L59" s="185">
        <v>140</v>
      </c>
      <c r="M59" s="185">
        <v>140</v>
      </c>
      <c r="N59" s="186">
        <v>140</v>
      </c>
      <c r="O59" s="186">
        <v>140</v>
      </c>
      <c r="P59" s="186">
        <v>140</v>
      </c>
      <c r="Q59" s="187"/>
      <c r="R59" s="161"/>
      <c r="S59" s="170"/>
    </row>
    <row r="60" spans="1:19" ht="15.9" customHeight="1" x14ac:dyDescent="0.3">
      <c r="A60" s="147">
        <v>238</v>
      </c>
      <c r="B60" s="148"/>
      <c r="C60" s="155"/>
      <c r="D60" s="158" t="s">
        <v>374</v>
      </c>
      <c r="E60" s="159"/>
      <c r="F60" s="184">
        <v>82</v>
      </c>
      <c r="G60" s="185">
        <v>82</v>
      </c>
      <c r="H60" s="185">
        <v>82</v>
      </c>
      <c r="I60" s="185">
        <v>82</v>
      </c>
      <c r="J60" s="185">
        <v>82</v>
      </c>
      <c r="K60" s="185">
        <v>82</v>
      </c>
      <c r="L60" s="185">
        <v>82</v>
      </c>
      <c r="M60" s="185">
        <v>82</v>
      </c>
      <c r="N60" s="186">
        <v>82</v>
      </c>
      <c r="O60" s="186">
        <v>82</v>
      </c>
      <c r="P60" s="186">
        <v>82</v>
      </c>
      <c r="Q60" s="187"/>
      <c r="R60" s="161"/>
      <c r="S60" s="170"/>
    </row>
    <row r="61" spans="1:19" ht="15.9" customHeight="1" x14ac:dyDescent="0.3">
      <c r="A61" s="147">
        <v>239</v>
      </c>
      <c r="B61" s="148"/>
      <c r="C61" s="155"/>
      <c r="D61" s="158" t="s">
        <v>28</v>
      </c>
      <c r="E61" s="159"/>
      <c r="F61" s="184">
        <v>46</v>
      </c>
      <c r="G61" s="185">
        <v>46</v>
      </c>
      <c r="H61" s="185">
        <v>46</v>
      </c>
      <c r="I61" s="185">
        <v>46</v>
      </c>
      <c r="J61" s="185">
        <v>46</v>
      </c>
      <c r="K61" s="185">
        <v>46</v>
      </c>
      <c r="L61" s="185">
        <v>46</v>
      </c>
      <c r="M61" s="185">
        <v>46</v>
      </c>
      <c r="N61" s="186">
        <v>46</v>
      </c>
      <c r="O61" s="186">
        <v>46</v>
      </c>
      <c r="P61" s="186">
        <v>46</v>
      </c>
      <c r="Q61" s="187" t="s">
        <v>375</v>
      </c>
      <c r="R61" s="161"/>
      <c r="S61" s="170"/>
    </row>
    <row r="62" spans="1:19" ht="15.9" customHeight="1" x14ac:dyDescent="0.3">
      <c r="A62" s="147">
        <v>240</v>
      </c>
      <c r="B62" s="148"/>
      <c r="C62" s="155"/>
      <c r="D62" s="158" t="s">
        <v>376</v>
      </c>
      <c r="E62" s="159"/>
      <c r="F62" s="184">
        <v>13</v>
      </c>
      <c r="G62" s="185">
        <v>13</v>
      </c>
      <c r="H62" s="185">
        <v>13</v>
      </c>
      <c r="I62" s="185">
        <v>13</v>
      </c>
      <c r="J62" s="185">
        <v>13</v>
      </c>
      <c r="K62" s="185">
        <v>13</v>
      </c>
      <c r="L62" s="185">
        <v>13</v>
      </c>
      <c r="M62" s="185">
        <v>13</v>
      </c>
      <c r="N62" s="186">
        <v>13</v>
      </c>
      <c r="O62" s="186">
        <v>13</v>
      </c>
      <c r="P62" s="186">
        <v>13</v>
      </c>
      <c r="Q62" s="187"/>
      <c r="R62" s="161"/>
      <c r="S62" s="170"/>
    </row>
    <row r="63" spans="1:19" ht="15.9" customHeight="1" x14ac:dyDescent="0.3">
      <c r="A63" s="147">
        <v>241</v>
      </c>
      <c r="B63" s="148"/>
      <c r="C63" s="155"/>
      <c r="D63" s="158" t="s">
        <v>377</v>
      </c>
      <c r="E63" s="159"/>
      <c r="F63" s="184">
        <v>51</v>
      </c>
      <c r="G63" s="185">
        <v>51</v>
      </c>
      <c r="H63" s="185">
        <v>51</v>
      </c>
      <c r="I63" s="185">
        <v>51</v>
      </c>
      <c r="J63" s="185">
        <v>51</v>
      </c>
      <c r="K63" s="185">
        <v>51</v>
      </c>
      <c r="L63" s="185">
        <v>51</v>
      </c>
      <c r="M63" s="185">
        <v>51</v>
      </c>
      <c r="N63" s="186">
        <v>51</v>
      </c>
      <c r="O63" s="186">
        <v>51</v>
      </c>
      <c r="P63" s="186">
        <v>51</v>
      </c>
      <c r="Q63" s="187"/>
      <c r="R63" s="161"/>
      <c r="S63" s="170"/>
    </row>
    <row r="64" spans="1:19" ht="15.9" customHeight="1" x14ac:dyDescent="0.3">
      <c r="A64" s="147">
        <v>242</v>
      </c>
      <c r="B64" s="148"/>
      <c r="C64" s="155"/>
      <c r="D64" s="158" t="s">
        <v>35</v>
      </c>
      <c r="E64" s="159"/>
      <c r="F64" s="184">
        <v>120</v>
      </c>
      <c r="G64" s="185">
        <v>120</v>
      </c>
      <c r="H64" s="185">
        <v>120</v>
      </c>
      <c r="I64" s="185">
        <v>120</v>
      </c>
      <c r="J64" s="185">
        <v>120</v>
      </c>
      <c r="K64" s="185">
        <v>120</v>
      </c>
      <c r="L64" s="185">
        <v>120</v>
      </c>
      <c r="M64" s="185">
        <v>120</v>
      </c>
      <c r="N64" s="186">
        <v>120</v>
      </c>
      <c r="O64" s="186">
        <v>120</v>
      </c>
      <c r="P64" s="186">
        <v>120</v>
      </c>
      <c r="Q64" s="187"/>
      <c r="R64" s="161"/>
      <c r="S64" s="170"/>
    </row>
    <row r="65" spans="1:19" ht="15.9" customHeight="1" x14ac:dyDescent="0.3">
      <c r="A65" s="147">
        <v>243</v>
      </c>
      <c r="B65" s="148"/>
      <c r="C65" s="155"/>
      <c r="D65" s="192" t="s">
        <v>378</v>
      </c>
      <c r="E65" s="159"/>
      <c r="F65" s="184">
        <v>93</v>
      </c>
      <c r="G65" s="185">
        <v>93</v>
      </c>
      <c r="H65" s="185">
        <v>93</v>
      </c>
      <c r="I65" s="185">
        <v>93</v>
      </c>
      <c r="J65" s="185">
        <v>93</v>
      </c>
      <c r="K65" s="185">
        <v>93</v>
      </c>
      <c r="L65" s="185">
        <v>93</v>
      </c>
      <c r="M65" s="185">
        <v>93</v>
      </c>
      <c r="N65" s="186">
        <v>93</v>
      </c>
      <c r="O65" s="186">
        <v>93</v>
      </c>
      <c r="P65" s="186">
        <v>93</v>
      </c>
      <c r="Q65" s="187"/>
      <c r="R65" s="161"/>
      <c r="S65" s="170"/>
    </row>
    <row r="66" spans="1:19" ht="15.9" customHeight="1" x14ac:dyDescent="0.3">
      <c r="A66" s="147">
        <v>244</v>
      </c>
      <c r="B66" s="148"/>
      <c r="C66" s="155"/>
      <c r="D66" s="192" t="s">
        <v>379</v>
      </c>
      <c r="E66" s="159"/>
      <c r="F66" s="184">
        <v>49</v>
      </c>
      <c r="G66" s="185">
        <v>49</v>
      </c>
      <c r="H66" s="185">
        <v>49</v>
      </c>
      <c r="I66" s="185">
        <v>49</v>
      </c>
      <c r="J66" s="185">
        <v>49</v>
      </c>
      <c r="K66" s="185">
        <v>49</v>
      </c>
      <c r="L66" s="185">
        <v>49</v>
      </c>
      <c r="M66" s="185">
        <v>49</v>
      </c>
      <c r="N66" s="186">
        <v>49</v>
      </c>
      <c r="O66" s="186">
        <v>49</v>
      </c>
      <c r="P66" s="186">
        <v>49</v>
      </c>
      <c r="Q66" s="187"/>
      <c r="R66" s="161"/>
      <c r="S66" s="170"/>
    </row>
    <row r="67" spans="1:19" ht="15.9" customHeight="1" x14ac:dyDescent="0.3">
      <c r="A67" s="147">
        <v>245</v>
      </c>
      <c r="B67" s="148"/>
      <c r="C67" s="155"/>
      <c r="D67" s="158" t="s">
        <v>61</v>
      </c>
      <c r="E67" s="159"/>
      <c r="F67" s="184">
        <v>166</v>
      </c>
      <c r="G67" s="185">
        <v>166</v>
      </c>
      <c r="H67" s="185">
        <v>166</v>
      </c>
      <c r="I67" s="185">
        <v>166</v>
      </c>
      <c r="J67" s="185">
        <v>166</v>
      </c>
      <c r="K67" s="185">
        <v>166</v>
      </c>
      <c r="L67" s="185">
        <v>166</v>
      </c>
      <c r="M67" s="185">
        <v>166</v>
      </c>
      <c r="N67" s="186">
        <v>166</v>
      </c>
      <c r="O67" s="186">
        <v>166</v>
      </c>
      <c r="P67" s="186">
        <v>166</v>
      </c>
      <c r="Q67" s="187"/>
      <c r="R67" s="161"/>
      <c r="S67" s="170"/>
    </row>
    <row r="68" spans="1:19" ht="15.9" customHeight="1" x14ac:dyDescent="0.3">
      <c r="A68" s="147">
        <v>246</v>
      </c>
      <c r="B68" s="148"/>
      <c r="C68" s="155"/>
      <c r="D68" s="158" t="s">
        <v>41</v>
      </c>
      <c r="E68" s="159"/>
      <c r="F68" s="184">
        <v>240</v>
      </c>
      <c r="G68" s="185">
        <v>240</v>
      </c>
      <c r="H68" s="185">
        <v>240</v>
      </c>
      <c r="I68" s="185">
        <v>240</v>
      </c>
      <c r="J68" s="185">
        <v>240</v>
      </c>
      <c r="K68" s="185">
        <v>240</v>
      </c>
      <c r="L68" s="185">
        <v>240</v>
      </c>
      <c r="M68" s="185">
        <v>240</v>
      </c>
      <c r="N68" s="186">
        <v>240</v>
      </c>
      <c r="O68" s="186">
        <v>240</v>
      </c>
      <c r="P68" s="186">
        <v>240</v>
      </c>
      <c r="Q68" s="187"/>
      <c r="R68" s="161"/>
      <c r="S68" s="170"/>
    </row>
    <row r="69" spans="1:19" ht="15.9" customHeight="1" x14ac:dyDescent="0.3">
      <c r="A69" s="147">
        <v>247</v>
      </c>
      <c r="B69" s="148"/>
      <c r="C69" s="155"/>
      <c r="D69" s="158" t="s">
        <v>14</v>
      </c>
      <c r="E69" s="159"/>
      <c r="F69" s="184">
        <v>132</v>
      </c>
      <c r="G69" s="185">
        <v>132</v>
      </c>
      <c r="H69" s="185">
        <v>132</v>
      </c>
      <c r="I69" s="185">
        <v>132</v>
      </c>
      <c r="J69" s="185">
        <v>132</v>
      </c>
      <c r="K69" s="185">
        <v>132</v>
      </c>
      <c r="L69" s="185">
        <v>132</v>
      </c>
      <c r="M69" s="185">
        <v>132</v>
      </c>
      <c r="N69" s="186">
        <v>132</v>
      </c>
      <c r="O69" s="186">
        <v>132</v>
      </c>
      <c r="P69" s="186">
        <v>132</v>
      </c>
      <c r="Q69" s="187" t="s">
        <v>380</v>
      </c>
      <c r="R69" s="161"/>
      <c r="S69" s="170"/>
    </row>
    <row r="70" spans="1:19" ht="15.9" customHeight="1" x14ac:dyDescent="0.3">
      <c r="A70" s="147">
        <v>248</v>
      </c>
      <c r="B70" s="148"/>
      <c r="C70" s="155"/>
      <c r="D70" s="158" t="s">
        <v>381</v>
      </c>
      <c r="E70" s="159"/>
      <c r="F70" s="184">
        <v>7</v>
      </c>
      <c r="G70" s="185">
        <v>7</v>
      </c>
      <c r="H70" s="185">
        <v>7</v>
      </c>
      <c r="I70" s="185">
        <v>7</v>
      </c>
      <c r="J70" s="185">
        <v>7</v>
      </c>
      <c r="K70" s="185">
        <v>7</v>
      </c>
      <c r="L70" s="185">
        <v>7</v>
      </c>
      <c r="M70" s="185">
        <v>7</v>
      </c>
      <c r="N70" s="186">
        <v>7</v>
      </c>
      <c r="O70" s="186">
        <v>7</v>
      </c>
      <c r="P70" s="186">
        <v>7</v>
      </c>
      <c r="Q70" s="187"/>
      <c r="R70" s="161"/>
      <c r="S70" s="170"/>
    </row>
    <row r="71" spans="1:19" ht="15.9" customHeight="1" x14ac:dyDescent="0.3">
      <c r="A71" s="147">
        <v>249</v>
      </c>
      <c r="B71" s="148"/>
      <c r="C71" s="155"/>
      <c r="D71" s="158" t="s">
        <v>382</v>
      </c>
      <c r="E71" s="159"/>
      <c r="F71" s="184">
        <v>35</v>
      </c>
      <c r="G71" s="185">
        <v>35</v>
      </c>
      <c r="H71" s="185">
        <v>35</v>
      </c>
      <c r="I71" s="185">
        <v>35</v>
      </c>
      <c r="J71" s="185">
        <v>35</v>
      </c>
      <c r="K71" s="185">
        <v>35</v>
      </c>
      <c r="L71" s="185">
        <v>35</v>
      </c>
      <c r="M71" s="185">
        <v>35</v>
      </c>
      <c r="N71" s="186">
        <v>35</v>
      </c>
      <c r="O71" s="186">
        <v>35</v>
      </c>
      <c r="P71" s="186">
        <v>35</v>
      </c>
      <c r="Q71" s="187"/>
      <c r="R71" s="161"/>
      <c r="S71" s="170"/>
    </row>
    <row r="72" spans="1:19" ht="15.9" customHeight="1" x14ac:dyDescent="0.3">
      <c r="A72" s="147">
        <v>250</v>
      </c>
      <c r="B72" s="148"/>
      <c r="C72" s="155"/>
      <c r="D72" s="158" t="s">
        <v>383</v>
      </c>
      <c r="E72" s="159"/>
      <c r="F72" s="184">
        <v>23</v>
      </c>
      <c r="G72" s="185">
        <v>23</v>
      </c>
      <c r="H72" s="185">
        <v>23</v>
      </c>
      <c r="I72" s="185">
        <v>23</v>
      </c>
      <c r="J72" s="185">
        <v>23</v>
      </c>
      <c r="K72" s="185">
        <v>23</v>
      </c>
      <c r="L72" s="185">
        <v>23</v>
      </c>
      <c r="M72" s="185">
        <v>23</v>
      </c>
      <c r="N72" s="186">
        <v>23</v>
      </c>
      <c r="O72" s="186">
        <v>23</v>
      </c>
      <c r="P72" s="186">
        <v>23</v>
      </c>
      <c r="Q72" s="187"/>
      <c r="R72" s="161"/>
      <c r="S72" s="170"/>
    </row>
    <row r="73" spans="1:19" ht="15.9" customHeight="1" x14ac:dyDescent="0.3">
      <c r="A73" s="147">
        <v>251</v>
      </c>
      <c r="B73" s="148"/>
      <c r="C73" s="155"/>
      <c r="D73" s="158" t="s">
        <v>384</v>
      </c>
      <c r="E73" s="159"/>
      <c r="F73" s="184">
        <v>90</v>
      </c>
      <c r="G73" s="185">
        <v>90</v>
      </c>
      <c r="H73" s="185">
        <v>90</v>
      </c>
      <c r="I73" s="185">
        <v>90</v>
      </c>
      <c r="J73" s="185">
        <v>90</v>
      </c>
      <c r="K73" s="185">
        <v>90</v>
      </c>
      <c r="L73" s="185">
        <v>90</v>
      </c>
      <c r="M73" s="185">
        <v>90</v>
      </c>
      <c r="N73" s="186">
        <v>90</v>
      </c>
      <c r="O73" s="186">
        <v>90</v>
      </c>
      <c r="P73" s="186">
        <v>90</v>
      </c>
      <c r="Q73" s="187"/>
      <c r="R73" s="161"/>
      <c r="S73" s="170"/>
    </row>
    <row r="74" spans="1:19" ht="15.9" customHeight="1" x14ac:dyDescent="0.3">
      <c r="A74" s="147">
        <v>252</v>
      </c>
      <c r="B74" s="148"/>
      <c r="C74" s="155"/>
      <c r="D74" s="158" t="s">
        <v>385</v>
      </c>
      <c r="E74" s="159"/>
      <c r="F74" s="184">
        <v>5</v>
      </c>
      <c r="G74" s="185">
        <v>5</v>
      </c>
      <c r="H74" s="185">
        <v>5</v>
      </c>
      <c r="I74" s="185">
        <v>5</v>
      </c>
      <c r="J74" s="185">
        <v>5</v>
      </c>
      <c r="K74" s="185">
        <v>5</v>
      </c>
      <c r="L74" s="185">
        <v>5</v>
      </c>
      <c r="M74" s="185">
        <v>5</v>
      </c>
      <c r="N74" s="186">
        <v>5</v>
      </c>
      <c r="O74" s="186">
        <v>5</v>
      </c>
      <c r="P74" s="186">
        <v>5</v>
      </c>
      <c r="Q74" s="187"/>
      <c r="R74" s="161"/>
    </row>
    <row r="75" spans="1:19" ht="15.9" customHeight="1" x14ac:dyDescent="0.3">
      <c r="A75" s="147">
        <v>253</v>
      </c>
      <c r="B75" s="148"/>
      <c r="C75" s="155"/>
      <c r="D75" s="158" t="s">
        <v>386</v>
      </c>
      <c r="E75" s="159"/>
      <c r="F75" s="184">
        <v>70</v>
      </c>
      <c r="G75" s="185">
        <v>70</v>
      </c>
      <c r="H75" s="185">
        <v>70</v>
      </c>
      <c r="I75" s="185">
        <v>70</v>
      </c>
      <c r="J75" s="185">
        <v>70</v>
      </c>
      <c r="K75" s="185">
        <v>70</v>
      </c>
      <c r="L75" s="185">
        <v>70</v>
      </c>
      <c r="M75" s="185">
        <v>70</v>
      </c>
      <c r="N75" s="186">
        <v>70</v>
      </c>
      <c r="O75" s="186">
        <v>70</v>
      </c>
      <c r="P75" s="186">
        <v>70</v>
      </c>
      <c r="Q75" s="187"/>
      <c r="R75" s="161"/>
    </row>
    <row r="76" spans="1:19" ht="15.9" customHeight="1" x14ac:dyDescent="0.3">
      <c r="A76" s="147">
        <v>254</v>
      </c>
      <c r="B76" s="148"/>
      <c r="C76" s="155"/>
      <c r="D76" s="158" t="s">
        <v>387</v>
      </c>
      <c r="E76" s="159"/>
      <c r="F76" s="184">
        <v>31</v>
      </c>
      <c r="G76" s="185">
        <v>31</v>
      </c>
      <c r="H76" s="185">
        <v>31</v>
      </c>
      <c r="I76" s="185">
        <v>31</v>
      </c>
      <c r="J76" s="185">
        <v>31</v>
      </c>
      <c r="K76" s="185">
        <v>31</v>
      </c>
      <c r="L76" s="185">
        <v>31</v>
      </c>
      <c r="M76" s="185">
        <v>31</v>
      </c>
      <c r="N76" s="186">
        <v>31</v>
      </c>
      <c r="O76" s="186">
        <v>31</v>
      </c>
      <c r="P76" s="186">
        <v>31</v>
      </c>
      <c r="Q76" s="187"/>
      <c r="R76" s="161"/>
    </row>
    <row r="77" spans="1:19" ht="15.9" customHeight="1" x14ac:dyDescent="0.3">
      <c r="A77" s="147">
        <v>255</v>
      </c>
      <c r="B77" s="148"/>
      <c r="C77" s="155"/>
      <c r="D77" s="158" t="s">
        <v>388</v>
      </c>
      <c r="E77" s="159"/>
      <c r="F77" s="184">
        <v>9</v>
      </c>
      <c r="G77" s="185">
        <v>9</v>
      </c>
      <c r="H77" s="185">
        <v>9</v>
      </c>
      <c r="I77" s="185">
        <v>9</v>
      </c>
      <c r="J77" s="185">
        <v>9</v>
      </c>
      <c r="K77" s="185">
        <v>9</v>
      </c>
      <c r="L77" s="185">
        <v>9</v>
      </c>
      <c r="M77" s="185">
        <v>9</v>
      </c>
      <c r="N77" s="186">
        <v>9</v>
      </c>
      <c r="O77" s="186">
        <v>9</v>
      </c>
      <c r="P77" s="186">
        <v>9</v>
      </c>
      <c r="Q77" s="187"/>
      <c r="R77" s="161"/>
    </row>
    <row r="78" spans="1:19" ht="15.9" customHeight="1" x14ac:dyDescent="0.3">
      <c r="A78" s="147">
        <v>256</v>
      </c>
      <c r="B78" s="148"/>
      <c r="C78" s="155"/>
      <c r="D78" s="158" t="s">
        <v>389</v>
      </c>
      <c r="E78" s="159"/>
      <c r="F78" s="184">
        <v>5</v>
      </c>
      <c r="G78" s="185">
        <v>5</v>
      </c>
      <c r="H78" s="185">
        <v>5</v>
      </c>
      <c r="I78" s="185">
        <v>5</v>
      </c>
      <c r="J78" s="185">
        <v>5</v>
      </c>
      <c r="K78" s="185">
        <v>5</v>
      </c>
      <c r="L78" s="185">
        <v>5</v>
      </c>
      <c r="M78" s="185">
        <v>5</v>
      </c>
      <c r="N78" s="186">
        <v>5</v>
      </c>
      <c r="O78" s="186">
        <v>5</v>
      </c>
      <c r="P78" s="186">
        <v>5</v>
      </c>
      <c r="Q78" s="187"/>
      <c r="R78" s="161"/>
    </row>
    <row r="79" spans="1:19" ht="15.9" customHeight="1" x14ac:dyDescent="0.3">
      <c r="A79" s="147">
        <v>258</v>
      </c>
      <c r="B79" s="148"/>
      <c r="C79" s="155"/>
      <c r="D79" s="193" t="s">
        <v>390</v>
      </c>
      <c r="E79" s="194"/>
      <c r="F79" s="191">
        <v>0</v>
      </c>
      <c r="G79" s="190">
        <v>0</v>
      </c>
      <c r="H79" s="190">
        <v>100</v>
      </c>
      <c r="I79" s="190">
        <v>100</v>
      </c>
      <c r="J79" s="190">
        <v>100</v>
      </c>
      <c r="K79" s="190">
        <v>100</v>
      </c>
      <c r="L79" s="190">
        <v>100</v>
      </c>
      <c r="M79" s="190">
        <v>100</v>
      </c>
      <c r="N79" s="190">
        <v>100</v>
      </c>
      <c r="O79" s="190">
        <v>100</v>
      </c>
      <c r="P79" s="190">
        <v>100</v>
      </c>
      <c r="Q79" s="195" t="s">
        <v>391</v>
      </c>
      <c r="R79" s="161"/>
    </row>
    <row r="80" spans="1:19" ht="15.9" customHeight="1" x14ac:dyDescent="0.3">
      <c r="A80" s="147">
        <v>257</v>
      </c>
      <c r="B80" s="148"/>
      <c r="C80" s="155"/>
      <c r="D80" s="158" t="s">
        <v>4</v>
      </c>
      <c r="E80" s="159"/>
      <c r="F80" s="184">
        <v>25</v>
      </c>
      <c r="G80" s="185">
        <v>25</v>
      </c>
      <c r="H80" s="185">
        <v>25</v>
      </c>
      <c r="I80" s="185">
        <v>25</v>
      </c>
      <c r="J80" s="185">
        <v>25</v>
      </c>
      <c r="K80" s="185">
        <v>25</v>
      </c>
      <c r="L80" s="185">
        <v>25</v>
      </c>
      <c r="M80" s="185">
        <v>25</v>
      </c>
      <c r="N80" s="186">
        <v>25</v>
      </c>
      <c r="O80" s="186">
        <v>25</v>
      </c>
      <c r="P80" s="186">
        <v>25</v>
      </c>
      <c r="Q80" s="187"/>
      <c r="R80" s="161"/>
    </row>
    <row r="81" spans="1:18" ht="15.9" customHeight="1" x14ac:dyDescent="0.3">
      <c r="A81" s="147">
        <v>258</v>
      </c>
      <c r="B81" s="148"/>
      <c r="C81" s="155"/>
      <c r="D81" s="158" t="s">
        <v>60</v>
      </c>
      <c r="E81" s="159"/>
      <c r="F81" s="184">
        <v>100</v>
      </c>
      <c r="G81" s="185">
        <v>100</v>
      </c>
      <c r="H81" s="185">
        <v>100</v>
      </c>
      <c r="I81" s="185">
        <v>100</v>
      </c>
      <c r="J81" s="185">
        <v>100</v>
      </c>
      <c r="K81" s="185">
        <v>100</v>
      </c>
      <c r="L81" s="185">
        <v>100</v>
      </c>
      <c r="M81" s="185">
        <v>100</v>
      </c>
      <c r="N81" s="186">
        <v>100</v>
      </c>
      <c r="O81" s="186">
        <v>100</v>
      </c>
      <c r="P81" s="186">
        <v>100</v>
      </c>
      <c r="Q81" s="187"/>
      <c r="R81" s="161"/>
    </row>
    <row r="82" spans="1:18" ht="15.9" customHeight="1" x14ac:dyDescent="0.3">
      <c r="A82" s="147">
        <v>259</v>
      </c>
      <c r="B82" s="148"/>
      <c r="C82" s="155"/>
      <c r="D82" s="158" t="s">
        <v>392</v>
      </c>
      <c r="E82" s="159"/>
      <c r="F82" s="184">
        <v>385</v>
      </c>
      <c r="G82" s="185">
        <v>385</v>
      </c>
      <c r="H82" s="185">
        <v>385</v>
      </c>
      <c r="I82" s="185">
        <v>385</v>
      </c>
      <c r="J82" s="185">
        <v>385</v>
      </c>
      <c r="K82" s="185">
        <v>385</v>
      </c>
      <c r="L82" s="185">
        <v>385</v>
      </c>
      <c r="M82" s="185">
        <v>385</v>
      </c>
      <c r="N82" s="186">
        <v>385</v>
      </c>
      <c r="O82" s="186">
        <v>385</v>
      </c>
      <c r="P82" s="186">
        <v>385</v>
      </c>
      <c r="Q82" s="187"/>
      <c r="R82" s="161"/>
    </row>
    <row r="83" spans="1:18" ht="15.9" customHeight="1" x14ac:dyDescent="0.3">
      <c r="A83" s="147">
        <v>260</v>
      </c>
      <c r="B83" s="148"/>
      <c r="C83" s="155"/>
      <c r="D83" s="158" t="s">
        <v>58</v>
      </c>
      <c r="E83" s="159"/>
      <c r="F83" s="184">
        <v>200</v>
      </c>
      <c r="G83" s="185">
        <v>200</v>
      </c>
      <c r="H83" s="185">
        <v>200</v>
      </c>
      <c r="I83" s="185">
        <v>200</v>
      </c>
      <c r="J83" s="185">
        <v>200</v>
      </c>
      <c r="K83" s="185">
        <v>200</v>
      </c>
      <c r="L83" s="185">
        <v>200</v>
      </c>
      <c r="M83" s="185">
        <v>200</v>
      </c>
      <c r="N83" s="186">
        <v>200</v>
      </c>
      <c r="O83" s="186">
        <v>200</v>
      </c>
      <c r="P83" s="186">
        <v>200</v>
      </c>
      <c r="Q83" s="187"/>
      <c r="R83" s="161"/>
    </row>
    <row r="84" spans="1:18" ht="15.9" customHeight="1" x14ac:dyDescent="0.3">
      <c r="A84" s="147">
        <v>261</v>
      </c>
      <c r="B84" s="148"/>
      <c r="C84" s="155"/>
      <c r="D84" s="158" t="s">
        <v>393</v>
      </c>
      <c r="E84" s="159"/>
      <c r="F84" s="184">
        <v>1</v>
      </c>
      <c r="G84" s="185">
        <v>1</v>
      </c>
      <c r="H84" s="185">
        <v>1</v>
      </c>
      <c r="I84" s="185">
        <v>1</v>
      </c>
      <c r="J84" s="185">
        <v>1</v>
      </c>
      <c r="K84" s="185">
        <v>1</v>
      </c>
      <c r="L84" s="185">
        <v>1</v>
      </c>
      <c r="M84" s="185">
        <v>1</v>
      </c>
      <c r="N84" s="186">
        <v>1</v>
      </c>
      <c r="O84" s="186">
        <v>1</v>
      </c>
      <c r="P84" s="186">
        <v>1</v>
      </c>
      <c r="Q84" s="187"/>
      <c r="R84" s="161"/>
    </row>
    <row r="85" spans="1:18" ht="15.9" customHeight="1" x14ac:dyDescent="0.3">
      <c r="A85" s="147">
        <v>262</v>
      </c>
      <c r="B85" s="148"/>
      <c r="C85" s="155"/>
      <c r="D85" s="158" t="s">
        <v>3</v>
      </c>
      <c r="E85" s="159"/>
      <c r="F85" s="184">
        <v>36</v>
      </c>
      <c r="G85" s="185">
        <v>36</v>
      </c>
      <c r="H85" s="185">
        <v>36</v>
      </c>
      <c r="I85" s="185">
        <v>36</v>
      </c>
      <c r="J85" s="185">
        <v>36</v>
      </c>
      <c r="K85" s="185">
        <v>36</v>
      </c>
      <c r="L85" s="185">
        <v>36</v>
      </c>
      <c r="M85" s="185">
        <v>36</v>
      </c>
      <c r="N85" s="186">
        <v>36</v>
      </c>
      <c r="O85" s="186">
        <v>36</v>
      </c>
      <c r="P85" s="186">
        <v>36</v>
      </c>
      <c r="Q85" s="187" t="s">
        <v>394</v>
      </c>
      <c r="R85" s="161"/>
    </row>
    <row r="86" spans="1:18" ht="15.9" customHeight="1" x14ac:dyDescent="0.3">
      <c r="A86" s="147">
        <v>263</v>
      </c>
      <c r="B86" s="148"/>
      <c r="C86" s="155"/>
      <c r="D86" s="158" t="s">
        <v>34</v>
      </c>
      <c r="E86" s="159"/>
      <c r="F86" s="184">
        <v>42</v>
      </c>
      <c r="G86" s="185">
        <v>42</v>
      </c>
      <c r="H86" s="185">
        <v>42</v>
      </c>
      <c r="I86" s="185">
        <v>42</v>
      </c>
      <c r="J86" s="185">
        <v>42</v>
      </c>
      <c r="K86" s="185">
        <v>42</v>
      </c>
      <c r="L86" s="185">
        <v>42</v>
      </c>
      <c r="M86" s="185">
        <v>42</v>
      </c>
      <c r="N86" s="186">
        <v>42</v>
      </c>
      <c r="O86" s="186">
        <v>42</v>
      </c>
      <c r="P86" s="186">
        <v>42</v>
      </c>
      <c r="Q86" s="187" t="s">
        <v>394</v>
      </c>
      <c r="R86" s="161"/>
    </row>
    <row r="87" spans="1:18" ht="15.9" customHeight="1" x14ac:dyDescent="0.3">
      <c r="A87" s="147">
        <v>264</v>
      </c>
      <c r="B87" s="148"/>
      <c r="C87" s="155"/>
      <c r="D87" s="158" t="s">
        <v>395</v>
      </c>
      <c r="E87" s="159"/>
      <c r="F87" s="184">
        <v>8</v>
      </c>
      <c r="G87" s="185">
        <v>8</v>
      </c>
      <c r="H87" s="185">
        <v>8</v>
      </c>
      <c r="I87" s="185">
        <v>8</v>
      </c>
      <c r="J87" s="185">
        <v>8</v>
      </c>
      <c r="K87" s="185">
        <v>8</v>
      </c>
      <c r="L87" s="185">
        <v>8</v>
      </c>
      <c r="M87" s="185">
        <v>8</v>
      </c>
      <c r="N87" s="186">
        <v>8</v>
      </c>
      <c r="O87" s="186">
        <v>8</v>
      </c>
      <c r="P87" s="186">
        <v>8</v>
      </c>
      <c r="Q87" s="187"/>
      <c r="R87" s="161"/>
    </row>
    <row r="88" spans="1:18" ht="15.9" customHeight="1" x14ac:dyDescent="0.3">
      <c r="A88" s="147">
        <v>265</v>
      </c>
      <c r="B88" s="148"/>
      <c r="C88" s="155"/>
      <c r="D88" s="158" t="s">
        <v>396</v>
      </c>
      <c r="E88" s="159"/>
      <c r="F88" s="184">
        <v>4</v>
      </c>
      <c r="G88" s="185">
        <v>4</v>
      </c>
      <c r="H88" s="185">
        <v>4</v>
      </c>
      <c r="I88" s="185">
        <v>4</v>
      </c>
      <c r="J88" s="185">
        <v>4</v>
      </c>
      <c r="K88" s="185">
        <v>4</v>
      </c>
      <c r="L88" s="185">
        <v>4</v>
      </c>
      <c r="M88" s="185">
        <v>4</v>
      </c>
      <c r="N88" s="186">
        <v>4</v>
      </c>
      <c r="O88" s="186">
        <v>4</v>
      </c>
      <c r="P88" s="186">
        <v>4</v>
      </c>
      <c r="Q88" s="187"/>
      <c r="R88" s="161"/>
    </row>
    <row r="89" spans="1:18" ht="15.9" customHeight="1" x14ac:dyDescent="0.3">
      <c r="A89" s="147">
        <v>266</v>
      </c>
      <c r="B89" s="148"/>
      <c r="C89" s="155"/>
      <c r="D89" s="158" t="s">
        <v>42</v>
      </c>
      <c r="E89" s="159"/>
      <c r="F89" s="184">
        <v>60</v>
      </c>
      <c r="G89" s="185">
        <v>60</v>
      </c>
      <c r="H89" s="185">
        <v>60</v>
      </c>
      <c r="I89" s="185">
        <v>60</v>
      </c>
      <c r="J89" s="185">
        <v>60</v>
      </c>
      <c r="K89" s="185">
        <v>60</v>
      </c>
      <c r="L89" s="185">
        <v>60</v>
      </c>
      <c r="M89" s="185">
        <v>60</v>
      </c>
      <c r="N89" s="186">
        <v>60</v>
      </c>
      <c r="O89" s="186">
        <v>60</v>
      </c>
      <c r="P89" s="186">
        <v>60</v>
      </c>
      <c r="Q89" s="187" t="s">
        <v>394</v>
      </c>
      <c r="R89" s="161"/>
    </row>
    <row r="90" spans="1:18" ht="15.9" customHeight="1" x14ac:dyDescent="0.3">
      <c r="A90" s="147">
        <v>267</v>
      </c>
      <c r="B90" s="148"/>
      <c r="C90" s="155"/>
      <c r="D90" s="158" t="s">
        <v>397</v>
      </c>
      <c r="E90" s="159"/>
      <c r="F90" s="184">
        <v>7</v>
      </c>
      <c r="G90" s="185">
        <v>7</v>
      </c>
      <c r="H90" s="185">
        <v>7</v>
      </c>
      <c r="I90" s="185">
        <v>7</v>
      </c>
      <c r="J90" s="185">
        <v>7</v>
      </c>
      <c r="K90" s="185">
        <v>7</v>
      </c>
      <c r="L90" s="185">
        <v>7</v>
      </c>
      <c r="M90" s="185">
        <v>7</v>
      </c>
      <c r="N90" s="186">
        <v>7</v>
      </c>
      <c r="O90" s="186">
        <v>7</v>
      </c>
      <c r="P90" s="186">
        <v>7</v>
      </c>
      <c r="Q90" s="187"/>
      <c r="R90" s="161"/>
    </row>
    <row r="91" spans="1:18" ht="15.9" customHeight="1" x14ac:dyDescent="0.3">
      <c r="A91" s="147">
        <v>268</v>
      </c>
      <c r="B91" s="148"/>
      <c r="C91" s="155"/>
      <c r="D91" s="158" t="s">
        <v>398</v>
      </c>
      <c r="E91" s="159"/>
      <c r="F91" s="184">
        <v>2</v>
      </c>
      <c r="G91" s="185">
        <v>2</v>
      </c>
      <c r="H91" s="185">
        <v>2</v>
      </c>
      <c r="I91" s="185">
        <v>2</v>
      </c>
      <c r="J91" s="185">
        <v>2</v>
      </c>
      <c r="K91" s="185">
        <v>2</v>
      </c>
      <c r="L91" s="185">
        <v>2</v>
      </c>
      <c r="M91" s="185">
        <v>2</v>
      </c>
      <c r="N91" s="186">
        <v>2</v>
      </c>
      <c r="O91" s="186">
        <v>2</v>
      </c>
      <c r="P91" s="186">
        <v>2</v>
      </c>
      <c r="Q91" s="187"/>
      <c r="R91" s="161"/>
    </row>
    <row r="92" spans="1:18" ht="15.9" customHeight="1" x14ac:dyDescent="0.3">
      <c r="A92" s="147">
        <v>269</v>
      </c>
      <c r="B92" s="148"/>
      <c r="C92" s="155"/>
      <c r="D92" s="158" t="s">
        <v>399</v>
      </c>
      <c r="E92" s="159"/>
      <c r="F92" s="184">
        <v>5</v>
      </c>
      <c r="G92" s="185">
        <v>5</v>
      </c>
      <c r="H92" s="185">
        <v>5</v>
      </c>
      <c r="I92" s="185">
        <v>5</v>
      </c>
      <c r="J92" s="185">
        <v>5</v>
      </c>
      <c r="K92" s="185">
        <v>5</v>
      </c>
      <c r="L92" s="185">
        <v>5</v>
      </c>
      <c r="M92" s="185">
        <v>5</v>
      </c>
      <c r="N92" s="186">
        <v>5</v>
      </c>
      <c r="O92" s="186">
        <v>5</v>
      </c>
      <c r="P92" s="186">
        <v>5</v>
      </c>
      <c r="Q92" s="187"/>
      <c r="R92" s="161"/>
    </row>
    <row r="93" spans="1:18" ht="15.9" customHeight="1" x14ac:dyDescent="0.3">
      <c r="A93" s="147">
        <v>270</v>
      </c>
      <c r="B93" s="148"/>
      <c r="C93" s="155"/>
      <c r="D93" s="158" t="s">
        <v>19</v>
      </c>
      <c r="E93" s="159"/>
      <c r="F93" s="184">
        <v>155</v>
      </c>
      <c r="G93" s="185">
        <v>155</v>
      </c>
      <c r="H93" s="185">
        <v>155</v>
      </c>
      <c r="I93" s="185">
        <v>155</v>
      </c>
      <c r="J93" s="185">
        <v>155</v>
      </c>
      <c r="K93" s="185">
        <v>155</v>
      </c>
      <c r="L93" s="185">
        <v>155</v>
      </c>
      <c r="M93" s="185">
        <v>155</v>
      </c>
      <c r="N93" s="186">
        <v>155</v>
      </c>
      <c r="O93" s="186">
        <v>155</v>
      </c>
      <c r="P93" s="186">
        <v>155</v>
      </c>
      <c r="Q93" s="187"/>
      <c r="R93" s="161"/>
    </row>
    <row r="94" spans="1:18" ht="15.9" customHeight="1" x14ac:dyDescent="0.3">
      <c r="A94" s="147">
        <v>271</v>
      </c>
      <c r="B94" s="148"/>
      <c r="C94" s="155"/>
      <c r="D94" s="158" t="s">
        <v>400</v>
      </c>
      <c r="E94" s="159"/>
      <c r="F94" s="184">
        <v>13</v>
      </c>
      <c r="G94" s="185">
        <v>13</v>
      </c>
      <c r="H94" s="185">
        <v>13</v>
      </c>
      <c r="I94" s="185">
        <v>13</v>
      </c>
      <c r="J94" s="185">
        <v>13</v>
      </c>
      <c r="K94" s="185">
        <v>13</v>
      </c>
      <c r="L94" s="185">
        <v>13</v>
      </c>
      <c r="M94" s="185">
        <v>13</v>
      </c>
      <c r="N94" s="186">
        <v>13</v>
      </c>
      <c r="O94" s="186">
        <v>13</v>
      </c>
      <c r="P94" s="186">
        <v>13</v>
      </c>
      <c r="Q94" s="187"/>
      <c r="R94" s="161"/>
    </row>
    <row r="95" spans="1:18" ht="15.9" customHeight="1" x14ac:dyDescent="0.3">
      <c r="A95" s="147">
        <v>272</v>
      </c>
      <c r="B95" s="148"/>
      <c r="C95" s="155"/>
      <c r="D95" s="158" t="s">
        <v>401</v>
      </c>
      <c r="E95" s="159"/>
      <c r="F95" s="184">
        <v>1</v>
      </c>
      <c r="G95" s="185">
        <v>1</v>
      </c>
      <c r="H95" s="185">
        <v>1</v>
      </c>
      <c r="I95" s="185">
        <v>1</v>
      </c>
      <c r="J95" s="185">
        <v>1</v>
      </c>
      <c r="K95" s="185">
        <v>1</v>
      </c>
      <c r="L95" s="185">
        <v>1</v>
      </c>
      <c r="M95" s="185">
        <v>1</v>
      </c>
      <c r="N95" s="186">
        <v>1</v>
      </c>
      <c r="O95" s="186">
        <v>1</v>
      </c>
      <c r="P95" s="186">
        <v>1</v>
      </c>
      <c r="Q95" s="187"/>
      <c r="R95" s="161"/>
    </row>
    <row r="96" spans="1:18" ht="15.9" customHeight="1" x14ac:dyDescent="0.3">
      <c r="A96" s="147">
        <v>273</v>
      </c>
      <c r="B96" s="148"/>
      <c r="C96" s="155"/>
      <c r="D96" s="158" t="s">
        <v>402</v>
      </c>
      <c r="E96" s="159"/>
      <c r="F96" s="184">
        <v>10</v>
      </c>
      <c r="G96" s="185">
        <v>10</v>
      </c>
      <c r="H96" s="185">
        <v>10</v>
      </c>
      <c r="I96" s="185">
        <v>10</v>
      </c>
      <c r="J96" s="185">
        <v>10</v>
      </c>
      <c r="K96" s="185">
        <v>10</v>
      </c>
      <c r="L96" s="185">
        <v>10</v>
      </c>
      <c r="M96" s="185">
        <v>10</v>
      </c>
      <c r="N96" s="186">
        <v>10</v>
      </c>
      <c r="O96" s="186">
        <v>10</v>
      </c>
      <c r="P96" s="186">
        <v>10</v>
      </c>
      <c r="Q96" s="187" t="s">
        <v>403</v>
      </c>
      <c r="R96" s="161"/>
    </row>
    <row r="97" spans="1:18" ht="15.9" customHeight="1" x14ac:dyDescent="0.3">
      <c r="A97" s="147">
        <v>274</v>
      </c>
      <c r="B97" s="148"/>
      <c r="C97" s="155"/>
      <c r="D97" s="158" t="s">
        <v>404</v>
      </c>
      <c r="E97" s="159"/>
      <c r="F97" s="184">
        <v>8</v>
      </c>
      <c r="G97" s="185">
        <v>8</v>
      </c>
      <c r="H97" s="185">
        <v>8</v>
      </c>
      <c r="I97" s="185">
        <v>8</v>
      </c>
      <c r="J97" s="185">
        <v>8</v>
      </c>
      <c r="K97" s="185">
        <v>8</v>
      </c>
      <c r="L97" s="185">
        <v>8</v>
      </c>
      <c r="M97" s="185">
        <v>8</v>
      </c>
      <c r="N97" s="186">
        <v>8</v>
      </c>
      <c r="O97" s="186">
        <v>8</v>
      </c>
      <c r="P97" s="186">
        <v>8</v>
      </c>
      <c r="Q97" s="187"/>
      <c r="R97" s="161"/>
    </row>
    <row r="98" spans="1:18" ht="15.9" customHeight="1" x14ac:dyDescent="0.3">
      <c r="A98" s="147">
        <v>275</v>
      </c>
      <c r="B98" s="148"/>
      <c r="C98" s="155"/>
      <c r="D98" s="158" t="s">
        <v>405</v>
      </c>
      <c r="E98" s="159"/>
      <c r="F98" s="184">
        <v>3</v>
      </c>
      <c r="G98" s="185">
        <v>3</v>
      </c>
      <c r="H98" s="185">
        <v>3</v>
      </c>
      <c r="I98" s="185">
        <v>3</v>
      </c>
      <c r="J98" s="185">
        <v>3</v>
      </c>
      <c r="K98" s="185">
        <v>3</v>
      </c>
      <c r="L98" s="185">
        <v>3</v>
      </c>
      <c r="M98" s="185">
        <v>3</v>
      </c>
      <c r="N98" s="186">
        <v>3</v>
      </c>
      <c r="O98" s="186">
        <v>3</v>
      </c>
      <c r="P98" s="186">
        <v>3</v>
      </c>
      <c r="Q98" s="187"/>
      <c r="R98" s="161"/>
    </row>
    <row r="99" spans="1:18" ht="15.9" customHeight="1" x14ac:dyDescent="0.3">
      <c r="A99" s="147">
        <v>276</v>
      </c>
      <c r="B99" s="148"/>
      <c r="C99" s="155"/>
      <c r="D99" s="158" t="s">
        <v>324</v>
      </c>
      <c r="E99" s="159"/>
      <c r="F99" s="184">
        <v>1</v>
      </c>
      <c r="G99" s="185">
        <v>1</v>
      </c>
      <c r="H99" s="185">
        <v>1</v>
      </c>
      <c r="I99" s="185">
        <v>1</v>
      </c>
      <c r="J99" s="185">
        <v>1</v>
      </c>
      <c r="K99" s="185">
        <v>1</v>
      </c>
      <c r="L99" s="185">
        <v>1</v>
      </c>
      <c r="M99" s="185">
        <v>1</v>
      </c>
      <c r="N99" s="186">
        <v>1</v>
      </c>
      <c r="O99" s="186">
        <v>1</v>
      </c>
      <c r="P99" s="186">
        <v>1</v>
      </c>
      <c r="Q99" s="187"/>
      <c r="R99" s="161"/>
    </row>
    <row r="100" spans="1:18" ht="15.9" customHeight="1" x14ac:dyDescent="0.3">
      <c r="A100" s="147">
        <v>277</v>
      </c>
      <c r="B100" s="148"/>
      <c r="C100" s="155"/>
      <c r="D100" s="158" t="s">
        <v>45</v>
      </c>
      <c r="E100" s="159"/>
      <c r="F100" s="184">
        <v>143</v>
      </c>
      <c r="G100" s="185">
        <v>143</v>
      </c>
      <c r="H100" s="185">
        <v>143</v>
      </c>
      <c r="I100" s="185">
        <v>143</v>
      </c>
      <c r="J100" s="185">
        <v>143</v>
      </c>
      <c r="K100" s="185">
        <v>143</v>
      </c>
      <c r="L100" s="185">
        <v>143</v>
      </c>
      <c r="M100" s="185">
        <v>143</v>
      </c>
      <c r="N100" s="186">
        <v>143</v>
      </c>
      <c r="O100" s="186">
        <v>143</v>
      </c>
      <c r="P100" s="186">
        <v>143</v>
      </c>
      <c r="Q100" s="187"/>
      <c r="R100" s="161"/>
    </row>
    <row r="101" spans="1:18" ht="15.9" customHeight="1" x14ac:dyDescent="0.3">
      <c r="A101" s="147">
        <v>278</v>
      </c>
      <c r="B101" s="148"/>
      <c r="C101" s="155"/>
      <c r="D101" s="158" t="s">
        <v>406</v>
      </c>
      <c r="E101" s="159"/>
      <c r="F101" s="184">
        <v>60</v>
      </c>
      <c r="G101" s="185">
        <v>60</v>
      </c>
      <c r="H101" s="185">
        <v>60</v>
      </c>
      <c r="I101" s="185">
        <v>60</v>
      </c>
      <c r="J101" s="185">
        <v>60</v>
      </c>
      <c r="K101" s="185">
        <v>60</v>
      </c>
      <c r="L101" s="185">
        <v>60</v>
      </c>
      <c r="M101" s="185">
        <v>60</v>
      </c>
      <c r="N101" s="186">
        <v>60</v>
      </c>
      <c r="O101" s="186">
        <v>60</v>
      </c>
      <c r="P101" s="186">
        <v>60</v>
      </c>
      <c r="Q101" s="187"/>
      <c r="R101" s="161"/>
    </row>
    <row r="102" spans="1:18" ht="15.9" customHeight="1" x14ac:dyDescent="0.3">
      <c r="A102" s="147">
        <v>279</v>
      </c>
      <c r="B102" s="148"/>
      <c r="C102" s="155"/>
      <c r="D102" s="192" t="s">
        <v>407</v>
      </c>
      <c r="E102" s="159"/>
      <c r="F102" s="184">
        <v>1200</v>
      </c>
      <c r="G102" s="185">
        <v>1200</v>
      </c>
      <c r="H102" s="185">
        <v>1200</v>
      </c>
      <c r="I102" s="185">
        <v>1200</v>
      </c>
      <c r="J102" s="185">
        <v>1200</v>
      </c>
      <c r="K102" s="185">
        <v>1200</v>
      </c>
      <c r="L102" s="185">
        <v>1200</v>
      </c>
      <c r="M102" s="185">
        <v>1200</v>
      </c>
      <c r="N102" s="186">
        <v>1200</v>
      </c>
      <c r="O102" s="186">
        <v>1200</v>
      </c>
      <c r="P102" s="186">
        <v>1200</v>
      </c>
      <c r="Q102" s="188" t="s">
        <v>408</v>
      </c>
      <c r="R102" s="161"/>
    </row>
    <row r="103" spans="1:18" ht="15.9" customHeight="1" x14ac:dyDescent="0.3">
      <c r="A103" s="147">
        <v>280</v>
      </c>
      <c r="B103" s="148"/>
      <c r="C103" s="155"/>
      <c r="D103" s="158" t="s">
        <v>409</v>
      </c>
      <c r="E103" s="159"/>
      <c r="F103" s="184">
        <v>11</v>
      </c>
      <c r="G103" s="185">
        <v>11</v>
      </c>
      <c r="H103" s="185">
        <v>11</v>
      </c>
      <c r="I103" s="185">
        <v>11</v>
      </c>
      <c r="J103" s="185">
        <v>11</v>
      </c>
      <c r="K103" s="185">
        <v>11</v>
      </c>
      <c r="L103" s="185">
        <v>11</v>
      </c>
      <c r="M103" s="185">
        <v>11</v>
      </c>
      <c r="N103" s="186">
        <v>11</v>
      </c>
      <c r="O103" s="186">
        <v>11</v>
      </c>
      <c r="P103" s="186">
        <v>11</v>
      </c>
      <c r="Q103" s="187"/>
      <c r="R103" s="161"/>
    </row>
    <row r="104" spans="1:18" ht="15.9" customHeight="1" x14ac:dyDescent="0.3">
      <c r="A104" s="147">
        <v>281</v>
      </c>
      <c r="B104" s="148"/>
      <c r="C104" s="155"/>
      <c r="D104" s="158" t="s">
        <v>410</v>
      </c>
      <c r="E104" s="159"/>
      <c r="F104" s="184">
        <v>1</v>
      </c>
      <c r="G104" s="185">
        <v>1</v>
      </c>
      <c r="H104" s="185">
        <v>1</v>
      </c>
      <c r="I104" s="185">
        <v>1</v>
      </c>
      <c r="J104" s="185">
        <v>1</v>
      </c>
      <c r="K104" s="185">
        <v>1</v>
      </c>
      <c r="L104" s="185">
        <v>1</v>
      </c>
      <c r="M104" s="185">
        <v>1</v>
      </c>
      <c r="N104" s="186">
        <v>1</v>
      </c>
      <c r="O104" s="186">
        <v>1</v>
      </c>
      <c r="P104" s="186">
        <v>1</v>
      </c>
      <c r="Q104" s="187"/>
      <c r="R104" s="161"/>
    </row>
    <row r="105" spans="1:18" ht="15.9" customHeight="1" x14ac:dyDescent="0.3">
      <c r="A105" s="147">
        <v>282</v>
      </c>
      <c r="B105" s="148"/>
      <c r="C105" s="155"/>
      <c r="D105" s="158" t="s">
        <v>411</v>
      </c>
      <c r="E105" s="159"/>
      <c r="F105" s="184">
        <v>3</v>
      </c>
      <c r="G105" s="185">
        <v>3</v>
      </c>
      <c r="H105" s="185">
        <v>3</v>
      </c>
      <c r="I105" s="185">
        <v>3</v>
      </c>
      <c r="J105" s="185">
        <v>3</v>
      </c>
      <c r="K105" s="185">
        <v>3</v>
      </c>
      <c r="L105" s="185">
        <v>3</v>
      </c>
      <c r="M105" s="185">
        <v>3</v>
      </c>
      <c r="N105" s="186">
        <v>3</v>
      </c>
      <c r="O105" s="186">
        <v>3</v>
      </c>
      <c r="P105" s="186">
        <v>3</v>
      </c>
      <c r="Q105" s="187"/>
      <c r="R105" s="161"/>
    </row>
    <row r="106" spans="1:18" ht="15.9" customHeight="1" x14ac:dyDescent="0.3">
      <c r="A106" s="147">
        <v>283</v>
      </c>
      <c r="B106" s="148"/>
      <c r="C106" s="155"/>
      <c r="D106" s="158" t="s">
        <v>412</v>
      </c>
      <c r="E106" s="159"/>
      <c r="F106" s="184">
        <v>1</v>
      </c>
      <c r="G106" s="185">
        <v>1</v>
      </c>
      <c r="H106" s="185">
        <v>1</v>
      </c>
      <c r="I106" s="185">
        <v>1</v>
      </c>
      <c r="J106" s="185">
        <v>1</v>
      </c>
      <c r="K106" s="185">
        <v>1</v>
      </c>
      <c r="L106" s="185">
        <v>1</v>
      </c>
      <c r="M106" s="185">
        <v>1</v>
      </c>
      <c r="N106" s="186">
        <v>1</v>
      </c>
      <c r="O106" s="186">
        <v>1</v>
      </c>
      <c r="P106" s="186">
        <v>1</v>
      </c>
      <c r="Q106" s="187"/>
      <c r="R106" s="161"/>
    </row>
    <row r="107" spans="1:18" ht="15.9" customHeight="1" x14ac:dyDescent="0.3">
      <c r="A107" s="147">
        <v>284</v>
      </c>
      <c r="B107" s="148"/>
      <c r="C107" s="155"/>
      <c r="D107" s="158" t="s">
        <v>413</v>
      </c>
      <c r="E107" s="159"/>
      <c r="F107" s="184">
        <v>34</v>
      </c>
      <c r="G107" s="185">
        <v>34</v>
      </c>
      <c r="H107" s="185">
        <v>34</v>
      </c>
      <c r="I107" s="185">
        <v>34</v>
      </c>
      <c r="J107" s="185">
        <v>34</v>
      </c>
      <c r="K107" s="185">
        <v>34</v>
      </c>
      <c r="L107" s="185">
        <v>34</v>
      </c>
      <c r="M107" s="185">
        <v>34</v>
      </c>
      <c r="N107" s="186">
        <v>34</v>
      </c>
      <c r="O107" s="186">
        <v>34</v>
      </c>
      <c r="P107" s="186">
        <v>34</v>
      </c>
      <c r="Q107" s="187"/>
      <c r="R107" s="161"/>
    </row>
    <row r="108" spans="1:18" ht="15.9" customHeight="1" x14ac:dyDescent="0.3">
      <c r="A108" s="147">
        <v>285</v>
      </c>
      <c r="B108" s="148"/>
      <c r="C108" s="155"/>
      <c r="D108" s="158" t="s">
        <v>414</v>
      </c>
      <c r="E108" s="159"/>
      <c r="F108" s="184">
        <v>3</v>
      </c>
      <c r="G108" s="185">
        <v>3</v>
      </c>
      <c r="H108" s="185">
        <v>3</v>
      </c>
      <c r="I108" s="185">
        <v>3</v>
      </c>
      <c r="J108" s="185">
        <v>3</v>
      </c>
      <c r="K108" s="185">
        <v>3</v>
      </c>
      <c r="L108" s="185">
        <v>3</v>
      </c>
      <c r="M108" s="185">
        <v>3</v>
      </c>
      <c r="N108" s="186">
        <v>3</v>
      </c>
      <c r="O108" s="186">
        <v>3</v>
      </c>
      <c r="P108" s="186">
        <v>3</v>
      </c>
      <c r="Q108" s="187"/>
      <c r="R108" s="161"/>
    </row>
    <row r="109" spans="1:18" ht="15.9" customHeight="1" x14ac:dyDescent="0.3">
      <c r="A109" s="147">
        <v>286</v>
      </c>
      <c r="B109" s="148"/>
      <c r="C109" s="155"/>
      <c r="D109" s="158" t="s">
        <v>415</v>
      </c>
      <c r="E109" s="159"/>
      <c r="F109" s="184">
        <v>6</v>
      </c>
      <c r="G109" s="185">
        <v>6</v>
      </c>
      <c r="H109" s="185">
        <v>6</v>
      </c>
      <c r="I109" s="185">
        <v>6</v>
      </c>
      <c r="J109" s="185">
        <v>6</v>
      </c>
      <c r="K109" s="185">
        <v>6</v>
      </c>
      <c r="L109" s="185">
        <v>6</v>
      </c>
      <c r="M109" s="185">
        <v>6</v>
      </c>
      <c r="N109" s="186">
        <v>6</v>
      </c>
      <c r="O109" s="186">
        <v>6</v>
      </c>
      <c r="P109" s="186">
        <v>6</v>
      </c>
      <c r="Q109" s="187"/>
      <c r="R109" s="161"/>
    </row>
    <row r="110" spans="1:18" ht="15.9" customHeight="1" x14ac:dyDescent="0.3">
      <c r="A110" s="147">
        <v>287</v>
      </c>
      <c r="B110" s="148"/>
      <c r="C110" s="155"/>
      <c r="D110" s="158" t="s">
        <v>416</v>
      </c>
      <c r="E110" s="159"/>
      <c r="F110" s="184">
        <v>1</v>
      </c>
      <c r="G110" s="185">
        <v>1</v>
      </c>
      <c r="H110" s="185">
        <v>1</v>
      </c>
      <c r="I110" s="185">
        <v>1</v>
      </c>
      <c r="J110" s="185">
        <v>1</v>
      </c>
      <c r="K110" s="185">
        <v>1</v>
      </c>
      <c r="L110" s="185">
        <v>1</v>
      </c>
      <c r="M110" s="185">
        <v>1</v>
      </c>
      <c r="N110" s="186">
        <v>1</v>
      </c>
      <c r="O110" s="186">
        <v>1</v>
      </c>
      <c r="P110" s="186">
        <v>1</v>
      </c>
      <c r="Q110" s="187"/>
      <c r="R110" s="161"/>
    </row>
    <row r="111" spans="1:18" ht="15.9" customHeight="1" x14ac:dyDescent="0.3">
      <c r="A111" s="147">
        <v>288</v>
      </c>
      <c r="B111" s="148"/>
      <c r="C111" s="155"/>
      <c r="D111" s="158" t="s">
        <v>417</v>
      </c>
      <c r="E111" s="159"/>
      <c r="F111" s="184">
        <v>3</v>
      </c>
      <c r="G111" s="185">
        <v>3</v>
      </c>
      <c r="H111" s="185">
        <v>3</v>
      </c>
      <c r="I111" s="185">
        <v>3</v>
      </c>
      <c r="J111" s="185">
        <v>3</v>
      </c>
      <c r="K111" s="185">
        <v>3</v>
      </c>
      <c r="L111" s="185">
        <v>3</v>
      </c>
      <c r="M111" s="185">
        <v>3</v>
      </c>
      <c r="N111" s="186">
        <v>3</v>
      </c>
      <c r="O111" s="186">
        <v>3</v>
      </c>
      <c r="P111" s="186">
        <v>3</v>
      </c>
      <c r="Q111" s="187"/>
      <c r="R111" s="161"/>
    </row>
    <row r="112" spans="1:18" ht="15.9" customHeight="1" x14ac:dyDescent="0.3">
      <c r="A112" s="147">
        <v>289</v>
      </c>
      <c r="B112" s="148"/>
      <c r="C112" s="155"/>
      <c r="D112" s="158" t="s">
        <v>418</v>
      </c>
      <c r="E112" s="159"/>
      <c r="F112" s="184">
        <v>3</v>
      </c>
      <c r="G112" s="185">
        <v>3</v>
      </c>
      <c r="H112" s="185">
        <v>3</v>
      </c>
      <c r="I112" s="185">
        <v>3</v>
      </c>
      <c r="J112" s="185">
        <v>3</v>
      </c>
      <c r="K112" s="185">
        <v>3</v>
      </c>
      <c r="L112" s="185">
        <v>3</v>
      </c>
      <c r="M112" s="185">
        <v>3</v>
      </c>
      <c r="N112" s="186">
        <v>3</v>
      </c>
      <c r="O112" s="186">
        <v>3</v>
      </c>
      <c r="P112" s="186">
        <v>3</v>
      </c>
      <c r="Q112" s="187"/>
      <c r="R112" s="161"/>
    </row>
    <row r="113" spans="1:18" ht="15.9" customHeight="1" x14ac:dyDescent="0.3">
      <c r="A113" s="147">
        <v>290</v>
      </c>
      <c r="B113" s="148"/>
      <c r="C113" s="155"/>
      <c r="D113" s="158" t="s">
        <v>419</v>
      </c>
      <c r="E113" s="159"/>
      <c r="F113" s="184">
        <v>10</v>
      </c>
      <c r="G113" s="185">
        <v>10</v>
      </c>
      <c r="H113" s="185">
        <v>10</v>
      </c>
      <c r="I113" s="185">
        <v>10</v>
      </c>
      <c r="J113" s="185">
        <v>10</v>
      </c>
      <c r="K113" s="185">
        <v>10</v>
      </c>
      <c r="L113" s="185">
        <v>10</v>
      </c>
      <c r="M113" s="185">
        <v>10</v>
      </c>
      <c r="N113" s="186">
        <v>10</v>
      </c>
      <c r="O113" s="186">
        <v>10</v>
      </c>
      <c r="P113" s="186">
        <v>10</v>
      </c>
      <c r="Q113" s="187" t="s">
        <v>420</v>
      </c>
      <c r="R113" s="161"/>
    </row>
    <row r="114" spans="1:18" ht="15.9" customHeight="1" x14ac:dyDescent="0.3">
      <c r="A114" s="147">
        <v>291</v>
      </c>
      <c r="B114" s="148"/>
      <c r="C114" s="155"/>
      <c r="D114" s="158" t="s">
        <v>421</v>
      </c>
      <c r="E114" s="159"/>
      <c r="F114" s="184">
        <v>4</v>
      </c>
      <c r="G114" s="185">
        <v>4</v>
      </c>
      <c r="H114" s="185">
        <v>4</v>
      </c>
      <c r="I114" s="185">
        <v>4</v>
      </c>
      <c r="J114" s="185">
        <v>4</v>
      </c>
      <c r="K114" s="185">
        <v>4</v>
      </c>
      <c r="L114" s="185">
        <v>4</v>
      </c>
      <c r="M114" s="185">
        <v>4</v>
      </c>
      <c r="N114" s="186">
        <v>4</v>
      </c>
      <c r="O114" s="186">
        <v>4</v>
      </c>
      <c r="P114" s="186">
        <v>4</v>
      </c>
      <c r="Q114" s="187"/>
      <c r="R114" s="161"/>
    </row>
    <row r="115" spans="1:18" ht="15.9" customHeight="1" x14ac:dyDescent="0.3">
      <c r="A115" s="147">
        <v>292</v>
      </c>
      <c r="B115" s="148"/>
      <c r="C115" s="155"/>
      <c r="D115" s="158" t="s">
        <v>422</v>
      </c>
      <c r="E115" s="159"/>
      <c r="F115" s="184">
        <v>25</v>
      </c>
      <c r="G115" s="185">
        <v>25</v>
      </c>
      <c r="H115" s="185">
        <v>25</v>
      </c>
      <c r="I115" s="185">
        <v>25</v>
      </c>
      <c r="J115" s="185">
        <v>25</v>
      </c>
      <c r="K115" s="185">
        <v>25</v>
      </c>
      <c r="L115" s="185">
        <v>25</v>
      </c>
      <c r="M115" s="185">
        <v>25</v>
      </c>
      <c r="N115" s="186">
        <v>25</v>
      </c>
      <c r="O115" s="186">
        <v>25</v>
      </c>
      <c r="P115" s="186">
        <v>25</v>
      </c>
      <c r="Q115" s="187"/>
      <c r="R115" s="161"/>
    </row>
    <row r="116" spans="1:18" ht="15.9" customHeight="1" x14ac:dyDescent="0.3">
      <c r="A116" s="147">
        <v>293</v>
      </c>
      <c r="B116" s="148"/>
      <c r="C116" s="155"/>
      <c r="D116" s="158" t="s">
        <v>423</v>
      </c>
      <c r="E116" s="159"/>
      <c r="F116" s="184">
        <v>2</v>
      </c>
      <c r="G116" s="185">
        <v>2</v>
      </c>
      <c r="H116" s="185">
        <v>2</v>
      </c>
      <c r="I116" s="185">
        <v>2</v>
      </c>
      <c r="J116" s="185">
        <v>2</v>
      </c>
      <c r="K116" s="185">
        <v>2</v>
      </c>
      <c r="L116" s="185">
        <v>2</v>
      </c>
      <c r="M116" s="185">
        <v>2</v>
      </c>
      <c r="N116" s="186">
        <v>2</v>
      </c>
      <c r="O116" s="186">
        <v>2</v>
      </c>
      <c r="P116" s="186">
        <v>2</v>
      </c>
      <c r="Q116" s="187"/>
      <c r="R116" s="161"/>
    </row>
    <row r="117" spans="1:18" ht="15.9" customHeight="1" x14ac:dyDescent="0.3">
      <c r="A117" s="147">
        <v>294</v>
      </c>
      <c r="B117" s="148"/>
      <c r="C117" s="155"/>
      <c r="D117" s="158" t="s">
        <v>424</v>
      </c>
      <c r="E117" s="159"/>
      <c r="F117" s="184">
        <v>3</v>
      </c>
      <c r="G117" s="185">
        <v>3</v>
      </c>
      <c r="H117" s="185">
        <v>3</v>
      </c>
      <c r="I117" s="185">
        <v>3</v>
      </c>
      <c r="J117" s="185">
        <v>3</v>
      </c>
      <c r="K117" s="185">
        <v>3</v>
      </c>
      <c r="L117" s="185">
        <v>3</v>
      </c>
      <c r="M117" s="185">
        <v>3</v>
      </c>
      <c r="N117" s="186">
        <v>3</v>
      </c>
      <c r="O117" s="186">
        <v>3</v>
      </c>
      <c r="P117" s="186">
        <v>3</v>
      </c>
      <c r="Q117" s="187"/>
      <c r="R117" s="161"/>
    </row>
    <row r="118" spans="1:18" ht="15.9" customHeight="1" x14ac:dyDescent="0.3">
      <c r="A118" s="147">
        <v>295</v>
      </c>
      <c r="B118" s="148"/>
      <c r="C118" s="155"/>
      <c r="D118" s="158" t="s">
        <v>425</v>
      </c>
      <c r="E118" s="159"/>
      <c r="F118" s="184">
        <v>4</v>
      </c>
      <c r="G118" s="185">
        <v>0</v>
      </c>
      <c r="H118" s="185">
        <v>0</v>
      </c>
      <c r="I118" s="185">
        <v>0</v>
      </c>
      <c r="J118" s="185">
        <v>0</v>
      </c>
      <c r="K118" s="185">
        <v>0</v>
      </c>
      <c r="L118" s="185">
        <v>0</v>
      </c>
      <c r="M118" s="185">
        <v>0</v>
      </c>
      <c r="N118" s="186">
        <v>0</v>
      </c>
      <c r="O118" s="186">
        <v>0</v>
      </c>
      <c r="P118" s="186">
        <v>0</v>
      </c>
      <c r="Q118" s="187" t="s">
        <v>426</v>
      </c>
      <c r="R118" s="161"/>
    </row>
    <row r="119" spans="1:18" ht="15.9" customHeight="1" x14ac:dyDescent="0.3">
      <c r="A119" s="147">
        <v>296</v>
      </c>
      <c r="B119" s="148"/>
      <c r="C119" s="155"/>
      <c r="D119" s="158" t="s">
        <v>54</v>
      </c>
      <c r="E119" s="159"/>
      <c r="F119" s="184">
        <v>45</v>
      </c>
      <c r="G119" s="185">
        <v>45</v>
      </c>
      <c r="H119" s="185">
        <v>45</v>
      </c>
      <c r="I119" s="185">
        <v>45</v>
      </c>
      <c r="J119" s="185">
        <v>45</v>
      </c>
      <c r="K119" s="185">
        <v>45</v>
      </c>
      <c r="L119" s="185">
        <v>45</v>
      </c>
      <c r="M119" s="185">
        <v>45</v>
      </c>
      <c r="N119" s="186">
        <v>45</v>
      </c>
      <c r="O119" s="186">
        <v>45</v>
      </c>
      <c r="P119" s="186">
        <v>45</v>
      </c>
      <c r="Q119" s="187"/>
      <c r="R119" s="161"/>
    </row>
    <row r="120" spans="1:18" ht="15.9" customHeight="1" x14ac:dyDescent="0.3">
      <c r="A120" s="147">
        <v>297</v>
      </c>
      <c r="B120" s="148"/>
      <c r="C120" s="155"/>
      <c r="D120" s="158" t="s">
        <v>427</v>
      </c>
      <c r="E120" s="159"/>
      <c r="F120" s="191">
        <v>0</v>
      </c>
      <c r="G120" s="190">
        <v>4</v>
      </c>
      <c r="H120" s="190">
        <v>4</v>
      </c>
      <c r="I120" s="190">
        <v>4</v>
      </c>
      <c r="J120" s="190">
        <v>4</v>
      </c>
      <c r="K120" s="190">
        <v>4</v>
      </c>
      <c r="L120" s="190">
        <v>4</v>
      </c>
      <c r="M120" s="190">
        <v>4</v>
      </c>
      <c r="N120" s="190">
        <v>4</v>
      </c>
      <c r="O120" s="190">
        <v>4</v>
      </c>
      <c r="P120" s="190">
        <v>4</v>
      </c>
      <c r="Q120" s="187" t="s">
        <v>428</v>
      </c>
      <c r="R120" s="161"/>
    </row>
    <row r="121" spans="1:18" ht="15.9" customHeight="1" x14ac:dyDescent="0.3">
      <c r="A121" s="147">
        <v>298</v>
      </c>
      <c r="B121" s="148"/>
      <c r="C121" s="155"/>
      <c r="D121" s="158" t="s">
        <v>429</v>
      </c>
      <c r="E121" s="159"/>
      <c r="F121" s="184">
        <v>7</v>
      </c>
      <c r="G121" s="185">
        <v>7</v>
      </c>
      <c r="H121" s="185">
        <v>7</v>
      </c>
      <c r="I121" s="185">
        <v>7</v>
      </c>
      <c r="J121" s="185">
        <v>7</v>
      </c>
      <c r="K121" s="185">
        <v>7</v>
      </c>
      <c r="L121" s="185">
        <v>7</v>
      </c>
      <c r="M121" s="185">
        <v>7</v>
      </c>
      <c r="N121" s="186">
        <v>7</v>
      </c>
      <c r="O121" s="186">
        <v>7</v>
      </c>
      <c r="P121" s="186">
        <v>8</v>
      </c>
      <c r="Q121" s="187"/>
      <c r="R121" s="161"/>
    </row>
    <row r="122" spans="1:18" ht="15.9" customHeight="1" x14ac:dyDescent="0.3">
      <c r="A122" s="147">
        <v>299</v>
      </c>
      <c r="B122" s="148"/>
      <c r="C122" s="155"/>
      <c r="D122" s="158" t="s">
        <v>49</v>
      </c>
      <c r="E122" s="159"/>
      <c r="F122" s="184">
        <v>220</v>
      </c>
      <c r="G122" s="185">
        <v>220</v>
      </c>
      <c r="H122" s="185">
        <v>220</v>
      </c>
      <c r="I122" s="185">
        <v>220</v>
      </c>
      <c r="J122" s="185">
        <v>220</v>
      </c>
      <c r="K122" s="185">
        <v>220</v>
      </c>
      <c r="L122" s="185">
        <v>220</v>
      </c>
      <c r="M122" s="185">
        <v>220</v>
      </c>
      <c r="N122" s="186">
        <v>220</v>
      </c>
      <c r="O122" s="186">
        <v>220</v>
      </c>
      <c r="P122" s="186">
        <v>220</v>
      </c>
      <c r="Q122" s="187"/>
      <c r="R122" s="161"/>
    </row>
    <row r="123" spans="1:18" ht="15.9" customHeight="1" x14ac:dyDescent="0.3">
      <c r="A123" s="147">
        <v>300</v>
      </c>
      <c r="B123" s="148"/>
      <c r="C123" s="155"/>
      <c r="D123" s="158" t="s">
        <v>50</v>
      </c>
      <c r="E123" s="159"/>
      <c r="F123" s="184">
        <v>540</v>
      </c>
      <c r="G123" s="185">
        <v>540</v>
      </c>
      <c r="H123" s="185">
        <v>540</v>
      </c>
      <c r="I123" s="185">
        <v>540</v>
      </c>
      <c r="J123" s="185">
        <v>540</v>
      </c>
      <c r="K123" s="185">
        <v>540</v>
      </c>
      <c r="L123" s="185">
        <v>540</v>
      </c>
      <c r="M123" s="185">
        <v>540</v>
      </c>
      <c r="N123" s="186">
        <v>540</v>
      </c>
      <c r="O123" s="186">
        <v>540</v>
      </c>
      <c r="P123" s="186">
        <v>540</v>
      </c>
      <c r="Q123" s="187"/>
      <c r="R123" s="161"/>
    </row>
    <row r="124" spans="1:18" ht="15.9" customHeight="1" x14ac:dyDescent="0.3">
      <c r="A124" s="147">
        <v>301</v>
      </c>
      <c r="B124" s="148"/>
      <c r="C124" s="155"/>
      <c r="D124" s="158" t="s">
        <v>30</v>
      </c>
      <c r="E124" s="159"/>
      <c r="F124" s="184">
        <v>264</v>
      </c>
      <c r="G124" s="185">
        <v>264</v>
      </c>
      <c r="H124" s="185">
        <v>264</v>
      </c>
      <c r="I124" s="185">
        <v>264</v>
      </c>
      <c r="J124" s="185">
        <v>264</v>
      </c>
      <c r="K124" s="185">
        <v>264</v>
      </c>
      <c r="L124" s="185">
        <v>264</v>
      </c>
      <c r="M124" s="185">
        <v>264</v>
      </c>
      <c r="N124" s="186">
        <v>264</v>
      </c>
      <c r="O124" s="186">
        <v>264</v>
      </c>
      <c r="P124" s="186">
        <v>264</v>
      </c>
      <c r="Q124" s="187"/>
      <c r="R124" s="161"/>
    </row>
    <row r="125" spans="1:18" ht="15.9" customHeight="1" x14ac:dyDescent="0.3">
      <c r="A125" s="147">
        <v>302</v>
      </c>
      <c r="B125" s="148"/>
      <c r="C125" s="155"/>
      <c r="D125" s="158" t="s">
        <v>31</v>
      </c>
      <c r="E125" s="159"/>
      <c r="F125" s="184">
        <v>212</v>
      </c>
      <c r="G125" s="185">
        <v>212</v>
      </c>
      <c r="H125" s="185">
        <v>212</v>
      </c>
      <c r="I125" s="185">
        <v>212</v>
      </c>
      <c r="J125" s="185">
        <v>212</v>
      </c>
      <c r="K125" s="185">
        <v>212</v>
      </c>
      <c r="L125" s="185">
        <v>212</v>
      </c>
      <c r="M125" s="185">
        <v>212</v>
      </c>
      <c r="N125" s="186">
        <v>212</v>
      </c>
      <c r="O125" s="186">
        <v>212</v>
      </c>
      <c r="P125" s="186">
        <v>212</v>
      </c>
      <c r="Q125" s="187"/>
      <c r="R125" s="161"/>
    </row>
    <row r="126" spans="1:18" ht="15.9" customHeight="1" x14ac:dyDescent="0.3">
      <c r="A126" s="147">
        <v>303</v>
      </c>
      <c r="B126" s="148"/>
      <c r="C126" s="155"/>
      <c r="D126" s="158" t="s">
        <v>32</v>
      </c>
      <c r="E126" s="159"/>
      <c r="F126" s="184">
        <v>212</v>
      </c>
      <c r="G126" s="185">
        <v>212</v>
      </c>
      <c r="H126" s="185">
        <v>212</v>
      </c>
      <c r="I126" s="185">
        <v>212</v>
      </c>
      <c r="J126" s="185">
        <v>212</v>
      </c>
      <c r="K126" s="185">
        <v>212</v>
      </c>
      <c r="L126" s="185">
        <v>212</v>
      </c>
      <c r="M126" s="185">
        <v>212</v>
      </c>
      <c r="N126" s="186">
        <v>212</v>
      </c>
      <c r="O126" s="186">
        <v>212</v>
      </c>
      <c r="P126" s="186">
        <v>212</v>
      </c>
      <c r="Q126" s="187"/>
      <c r="R126" s="161"/>
    </row>
    <row r="127" spans="1:18" ht="15.9" customHeight="1" x14ac:dyDescent="0.3">
      <c r="A127" s="147">
        <v>304</v>
      </c>
      <c r="B127" s="148"/>
      <c r="C127" s="155"/>
      <c r="D127" s="158" t="s">
        <v>38</v>
      </c>
      <c r="E127" s="159"/>
      <c r="F127" s="184">
        <v>27</v>
      </c>
      <c r="G127" s="185">
        <v>27</v>
      </c>
      <c r="H127" s="185">
        <v>27</v>
      </c>
      <c r="I127" s="185">
        <v>27</v>
      </c>
      <c r="J127" s="185">
        <v>27</v>
      </c>
      <c r="K127" s="185">
        <v>27</v>
      </c>
      <c r="L127" s="185">
        <v>27</v>
      </c>
      <c r="M127" s="185">
        <v>27</v>
      </c>
      <c r="N127" s="186">
        <v>27</v>
      </c>
      <c r="O127" s="186">
        <v>27</v>
      </c>
      <c r="P127" s="186">
        <v>30</v>
      </c>
      <c r="Q127" s="187"/>
      <c r="R127" s="161"/>
    </row>
    <row r="128" spans="1:18" ht="15.9" customHeight="1" x14ac:dyDescent="0.3">
      <c r="A128" s="147">
        <v>305</v>
      </c>
      <c r="B128" s="148"/>
      <c r="C128" s="155"/>
      <c r="D128" s="158" t="s">
        <v>40</v>
      </c>
      <c r="E128" s="159"/>
      <c r="F128" s="184">
        <v>160</v>
      </c>
      <c r="G128" s="185">
        <v>160</v>
      </c>
      <c r="H128" s="185">
        <v>160</v>
      </c>
      <c r="I128" s="185">
        <v>160</v>
      </c>
      <c r="J128" s="185">
        <v>160</v>
      </c>
      <c r="K128" s="185">
        <v>160</v>
      </c>
      <c r="L128" s="185">
        <v>160</v>
      </c>
      <c r="M128" s="185">
        <v>160</v>
      </c>
      <c r="N128" s="186">
        <v>160</v>
      </c>
      <c r="O128" s="186">
        <v>160</v>
      </c>
      <c r="P128" s="186">
        <v>160</v>
      </c>
      <c r="Q128" s="187"/>
      <c r="R128" s="161"/>
    </row>
    <row r="129" spans="1:18" ht="15.9" customHeight="1" x14ac:dyDescent="0.3">
      <c r="A129" s="147">
        <v>306</v>
      </c>
      <c r="B129" s="148"/>
      <c r="C129" s="155"/>
      <c r="D129" s="158" t="s">
        <v>17</v>
      </c>
      <c r="E129" s="159"/>
      <c r="F129" s="184">
        <v>105</v>
      </c>
      <c r="G129" s="185">
        <v>105</v>
      </c>
      <c r="H129" s="185">
        <v>105</v>
      </c>
      <c r="I129" s="185">
        <v>105</v>
      </c>
      <c r="J129" s="185">
        <v>105</v>
      </c>
      <c r="K129" s="185">
        <v>105</v>
      </c>
      <c r="L129" s="185">
        <v>105</v>
      </c>
      <c r="M129" s="185">
        <v>105</v>
      </c>
      <c r="N129" s="186">
        <v>105</v>
      </c>
      <c r="O129" s="186">
        <v>105</v>
      </c>
      <c r="P129" s="186">
        <v>105</v>
      </c>
      <c r="Q129" s="187"/>
      <c r="R129" s="161"/>
    </row>
    <row r="130" spans="1:18" ht="15.9" customHeight="1" x14ac:dyDescent="0.3">
      <c r="A130" s="147">
        <v>307</v>
      </c>
      <c r="B130" s="148"/>
      <c r="C130" s="155"/>
      <c r="D130" s="158" t="s">
        <v>53</v>
      </c>
      <c r="E130" s="159"/>
      <c r="F130" s="184">
        <v>432</v>
      </c>
      <c r="G130" s="185">
        <v>432</v>
      </c>
      <c r="H130" s="185">
        <v>432</v>
      </c>
      <c r="I130" s="185">
        <v>432</v>
      </c>
      <c r="J130" s="185">
        <v>432</v>
      </c>
      <c r="K130" s="185">
        <v>432</v>
      </c>
      <c r="L130" s="185">
        <v>432</v>
      </c>
      <c r="M130" s="185">
        <v>432</v>
      </c>
      <c r="N130" s="186">
        <v>432</v>
      </c>
      <c r="O130" s="186">
        <v>432</v>
      </c>
      <c r="P130" s="186">
        <v>432</v>
      </c>
      <c r="Q130" s="187"/>
      <c r="R130" s="161"/>
    </row>
    <row r="131" spans="1:18" ht="15.9" customHeight="1" x14ac:dyDescent="0.3">
      <c r="A131" s="147">
        <v>308</v>
      </c>
      <c r="B131" s="148"/>
      <c r="C131" s="155"/>
      <c r="D131" s="158" t="s">
        <v>20</v>
      </c>
      <c r="E131" s="159"/>
      <c r="F131" s="184">
        <v>850</v>
      </c>
      <c r="G131" s="185">
        <v>850</v>
      </c>
      <c r="H131" s="185">
        <v>850</v>
      </c>
      <c r="I131" s="185">
        <v>850</v>
      </c>
      <c r="J131" s="185">
        <v>850</v>
      </c>
      <c r="K131" s="185">
        <v>850</v>
      </c>
      <c r="L131" s="185">
        <v>850</v>
      </c>
      <c r="M131" s="185">
        <v>850</v>
      </c>
      <c r="N131" s="186">
        <v>850</v>
      </c>
      <c r="O131" s="186">
        <v>850</v>
      </c>
      <c r="P131" s="186">
        <v>850</v>
      </c>
      <c r="Q131" s="187"/>
      <c r="R131" s="161"/>
    </row>
    <row r="132" spans="1:18" ht="15.9" customHeight="1" x14ac:dyDescent="0.3">
      <c r="A132" s="147">
        <v>309</v>
      </c>
      <c r="B132" s="148"/>
      <c r="C132" s="155"/>
      <c r="D132" s="158" t="s">
        <v>37</v>
      </c>
      <c r="E132" s="159"/>
      <c r="F132" s="184">
        <v>320</v>
      </c>
      <c r="G132" s="185">
        <v>320</v>
      </c>
      <c r="H132" s="185">
        <v>320</v>
      </c>
      <c r="I132" s="185">
        <v>320</v>
      </c>
      <c r="J132" s="185">
        <v>320</v>
      </c>
      <c r="K132" s="185">
        <v>320</v>
      </c>
      <c r="L132" s="185">
        <v>320</v>
      </c>
      <c r="M132" s="185">
        <v>320</v>
      </c>
      <c r="N132" s="186">
        <v>320</v>
      </c>
      <c r="O132" s="186">
        <v>320</v>
      </c>
      <c r="P132" s="186">
        <v>320</v>
      </c>
      <c r="Q132" s="187"/>
      <c r="R132" s="161"/>
    </row>
    <row r="133" spans="1:18" ht="15.9" customHeight="1" x14ac:dyDescent="0.3">
      <c r="A133" s="147">
        <v>310</v>
      </c>
      <c r="B133" s="148"/>
      <c r="C133" s="155"/>
      <c r="D133" s="158" t="s">
        <v>430</v>
      </c>
      <c r="E133" s="159"/>
      <c r="F133" s="184">
        <v>84</v>
      </c>
      <c r="G133" s="185">
        <v>84</v>
      </c>
      <c r="H133" s="185">
        <v>84</v>
      </c>
      <c r="I133" s="185">
        <v>84</v>
      </c>
      <c r="J133" s="185">
        <v>84</v>
      </c>
      <c r="K133" s="185">
        <v>84</v>
      </c>
      <c r="L133" s="185">
        <v>84</v>
      </c>
      <c r="M133" s="185">
        <v>84</v>
      </c>
      <c r="N133" s="186">
        <v>84</v>
      </c>
      <c r="O133" s="186">
        <v>84</v>
      </c>
      <c r="P133" s="186">
        <v>84</v>
      </c>
      <c r="Q133" s="187"/>
      <c r="R133" s="161"/>
    </row>
    <row r="134" spans="1:18" ht="15.9" customHeight="1" x14ac:dyDescent="0.3">
      <c r="A134" s="147">
        <v>311</v>
      </c>
      <c r="B134" s="148"/>
      <c r="C134" s="155"/>
      <c r="D134" s="158" t="s">
        <v>431</v>
      </c>
      <c r="E134" s="159"/>
      <c r="F134" s="184">
        <v>36</v>
      </c>
      <c r="G134" s="185">
        <v>36</v>
      </c>
      <c r="H134" s="185">
        <v>36</v>
      </c>
      <c r="I134" s="185">
        <v>36</v>
      </c>
      <c r="J134" s="185">
        <v>36</v>
      </c>
      <c r="K134" s="185">
        <v>36</v>
      </c>
      <c r="L134" s="185">
        <v>36</v>
      </c>
      <c r="M134" s="185">
        <v>36</v>
      </c>
      <c r="N134" s="186">
        <v>36</v>
      </c>
      <c r="O134" s="186">
        <v>36</v>
      </c>
      <c r="P134" s="186">
        <v>36</v>
      </c>
      <c r="Q134" s="187"/>
      <c r="R134" s="161"/>
    </row>
    <row r="135" spans="1:18" ht="15.9" customHeight="1" x14ac:dyDescent="0.3">
      <c r="A135" s="147">
        <v>312</v>
      </c>
      <c r="B135" s="148"/>
      <c r="C135" s="155"/>
      <c r="D135" s="158" t="s">
        <v>432</v>
      </c>
      <c r="E135" s="159"/>
      <c r="F135" s="184">
        <v>8</v>
      </c>
      <c r="G135" s="185">
        <v>8</v>
      </c>
      <c r="H135" s="185">
        <v>8</v>
      </c>
      <c r="I135" s="185">
        <v>8</v>
      </c>
      <c r="J135" s="185">
        <v>8</v>
      </c>
      <c r="K135" s="185">
        <v>8</v>
      </c>
      <c r="L135" s="185">
        <v>8</v>
      </c>
      <c r="M135" s="185">
        <v>8</v>
      </c>
      <c r="N135" s="186">
        <v>8</v>
      </c>
      <c r="O135" s="186">
        <v>8</v>
      </c>
      <c r="P135" s="186">
        <v>8</v>
      </c>
      <c r="Q135" s="187"/>
      <c r="R135" s="161"/>
    </row>
    <row r="136" spans="1:18" ht="15.9" customHeight="1" x14ac:dyDescent="0.3">
      <c r="A136" s="147">
        <v>313</v>
      </c>
      <c r="B136" s="148"/>
      <c r="C136" s="155"/>
      <c r="D136" s="158" t="s">
        <v>433</v>
      </c>
      <c r="E136" s="159"/>
      <c r="F136" s="184">
        <v>3</v>
      </c>
      <c r="G136" s="185">
        <v>3</v>
      </c>
      <c r="H136" s="185">
        <v>3</v>
      </c>
      <c r="I136" s="185">
        <v>3</v>
      </c>
      <c r="J136" s="185">
        <v>3</v>
      </c>
      <c r="K136" s="185">
        <v>3</v>
      </c>
      <c r="L136" s="185">
        <v>3</v>
      </c>
      <c r="M136" s="185">
        <v>3</v>
      </c>
      <c r="N136" s="186">
        <v>3</v>
      </c>
      <c r="O136" s="186">
        <v>3</v>
      </c>
      <c r="P136" s="186">
        <v>3</v>
      </c>
      <c r="Q136" s="187"/>
      <c r="R136" s="161"/>
    </row>
    <row r="137" spans="1:18" ht="15.9" customHeight="1" x14ac:dyDescent="0.3">
      <c r="A137" s="147">
        <v>314</v>
      </c>
      <c r="B137" s="148"/>
      <c r="C137" s="155"/>
      <c r="D137" s="158" t="s">
        <v>434</v>
      </c>
      <c r="E137" s="159"/>
      <c r="F137" s="184">
        <v>4</v>
      </c>
      <c r="G137" s="185">
        <v>4</v>
      </c>
      <c r="H137" s="185">
        <v>4</v>
      </c>
      <c r="I137" s="185">
        <v>4</v>
      </c>
      <c r="J137" s="185">
        <v>4</v>
      </c>
      <c r="K137" s="185">
        <v>4</v>
      </c>
      <c r="L137" s="185">
        <v>4</v>
      </c>
      <c r="M137" s="185">
        <v>4</v>
      </c>
      <c r="N137" s="186">
        <v>4</v>
      </c>
      <c r="O137" s="186">
        <v>4</v>
      </c>
      <c r="P137" s="186">
        <v>4</v>
      </c>
      <c r="Q137" s="187"/>
      <c r="R137" s="161"/>
    </row>
    <row r="138" spans="1:18" ht="15.9" customHeight="1" x14ac:dyDescent="0.3">
      <c r="A138" s="147">
        <v>315</v>
      </c>
      <c r="B138" s="148"/>
      <c r="C138" s="155"/>
      <c r="D138" s="158" t="s">
        <v>435</v>
      </c>
      <c r="E138" s="159"/>
      <c r="F138" s="184">
        <v>2</v>
      </c>
      <c r="G138" s="185">
        <v>2</v>
      </c>
      <c r="H138" s="185">
        <v>2</v>
      </c>
      <c r="I138" s="185">
        <v>2</v>
      </c>
      <c r="J138" s="185">
        <v>2</v>
      </c>
      <c r="K138" s="185">
        <v>2</v>
      </c>
      <c r="L138" s="185">
        <v>2</v>
      </c>
      <c r="M138" s="185">
        <v>2</v>
      </c>
      <c r="N138" s="186">
        <v>2</v>
      </c>
      <c r="O138" s="186">
        <v>2</v>
      </c>
      <c r="P138" s="186">
        <v>2</v>
      </c>
      <c r="Q138" s="187"/>
      <c r="R138" s="161"/>
    </row>
    <row r="139" spans="1:18" ht="15.9" customHeight="1" x14ac:dyDescent="0.3">
      <c r="A139" s="147">
        <v>316</v>
      </c>
      <c r="B139" s="148"/>
      <c r="C139" s="155"/>
      <c r="D139" s="158" t="s">
        <v>436</v>
      </c>
      <c r="E139" s="159"/>
      <c r="F139" s="184">
        <v>2</v>
      </c>
      <c r="G139" s="185">
        <v>2</v>
      </c>
      <c r="H139" s="185">
        <v>2</v>
      </c>
      <c r="I139" s="185">
        <v>2</v>
      </c>
      <c r="J139" s="185">
        <v>2</v>
      </c>
      <c r="K139" s="185">
        <v>2</v>
      </c>
      <c r="L139" s="185">
        <v>2</v>
      </c>
      <c r="M139" s="185">
        <v>2</v>
      </c>
      <c r="N139" s="186">
        <v>2</v>
      </c>
      <c r="O139" s="186">
        <v>2</v>
      </c>
      <c r="P139" s="186">
        <v>2</v>
      </c>
      <c r="Q139" s="187"/>
      <c r="R139" s="161"/>
    </row>
    <row r="140" spans="1:18" ht="15.9" customHeight="1" x14ac:dyDescent="0.3">
      <c r="A140" s="147">
        <v>317</v>
      </c>
      <c r="B140" s="148"/>
      <c r="C140" s="155"/>
      <c r="D140" s="158" t="s">
        <v>437</v>
      </c>
      <c r="E140" s="159"/>
      <c r="F140" s="184">
        <v>11</v>
      </c>
      <c r="G140" s="185">
        <v>11</v>
      </c>
      <c r="H140" s="185">
        <v>11</v>
      </c>
      <c r="I140" s="185">
        <v>11</v>
      </c>
      <c r="J140" s="185">
        <v>11</v>
      </c>
      <c r="K140" s="185">
        <v>11</v>
      </c>
      <c r="L140" s="185">
        <v>11</v>
      </c>
      <c r="M140" s="185">
        <v>11</v>
      </c>
      <c r="N140" s="186">
        <v>11</v>
      </c>
      <c r="O140" s="186">
        <v>11</v>
      </c>
      <c r="P140" s="186">
        <v>11</v>
      </c>
      <c r="Q140" s="187"/>
      <c r="R140" s="161"/>
    </row>
    <row r="141" spans="1:18" ht="15.9" customHeight="1" x14ac:dyDescent="0.3">
      <c r="A141" s="147">
        <v>318</v>
      </c>
      <c r="B141" s="148"/>
      <c r="C141" s="155"/>
      <c r="D141" s="158" t="s">
        <v>438</v>
      </c>
      <c r="E141" s="159"/>
      <c r="F141" s="184">
        <v>2</v>
      </c>
      <c r="G141" s="185">
        <v>2</v>
      </c>
      <c r="H141" s="185">
        <v>2</v>
      </c>
      <c r="I141" s="185">
        <v>2</v>
      </c>
      <c r="J141" s="185">
        <v>2</v>
      </c>
      <c r="K141" s="185">
        <v>2</v>
      </c>
      <c r="L141" s="185">
        <v>2</v>
      </c>
      <c r="M141" s="185">
        <v>2</v>
      </c>
      <c r="N141" s="186">
        <v>2</v>
      </c>
      <c r="O141" s="186">
        <v>2</v>
      </c>
      <c r="P141" s="186">
        <v>2</v>
      </c>
      <c r="Q141" s="187"/>
      <c r="R141" s="161"/>
    </row>
    <row r="142" spans="1:18" ht="15.9" customHeight="1" x14ac:dyDescent="0.3">
      <c r="A142" s="147">
        <v>319</v>
      </c>
      <c r="B142" s="148"/>
      <c r="C142" s="155"/>
      <c r="D142" s="158" t="s">
        <v>439</v>
      </c>
      <c r="E142" s="159"/>
      <c r="F142" s="184">
        <v>4</v>
      </c>
      <c r="G142" s="185">
        <v>4</v>
      </c>
      <c r="H142" s="185">
        <v>4</v>
      </c>
      <c r="I142" s="185">
        <v>4</v>
      </c>
      <c r="J142" s="185">
        <v>4</v>
      </c>
      <c r="K142" s="185">
        <v>4</v>
      </c>
      <c r="L142" s="185">
        <v>4</v>
      </c>
      <c r="M142" s="185">
        <v>4</v>
      </c>
      <c r="N142" s="186">
        <v>4</v>
      </c>
      <c r="O142" s="186">
        <v>4</v>
      </c>
      <c r="P142" s="186">
        <v>4</v>
      </c>
      <c r="Q142" s="187"/>
      <c r="R142" s="161"/>
    </row>
    <row r="143" spans="1:18" ht="15.9" customHeight="1" x14ac:dyDescent="0.3">
      <c r="A143" s="147">
        <v>320</v>
      </c>
      <c r="B143" s="148"/>
      <c r="C143" s="155"/>
      <c r="D143" s="158" t="s">
        <v>440</v>
      </c>
      <c r="E143" s="159"/>
      <c r="F143" s="184">
        <v>1</v>
      </c>
      <c r="G143" s="185">
        <v>1</v>
      </c>
      <c r="H143" s="185">
        <v>1</v>
      </c>
      <c r="I143" s="185">
        <v>1</v>
      </c>
      <c r="J143" s="185">
        <v>1</v>
      </c>
      <c r="K143" s="185">
        <v>1</v>
      </c>
      <c r="L143" s="185">
        <v>1</v>
      </c>
      <c r="M143" s="185">
        <v>1</v>
      </c>
      <c r="N143" s="186">
        <v>1</v>
      </c>
      <c r="O143" s="186">
        <v>1</v>
      </c>
      <c r="P143" s="186">
        <v>1</v>
      </c>
      <c r="Q143" s="187"/>
      <c r="R143" s="161"/>
    </row>
    <row r="144" spans="1:18" ht="15.9" customHeight="1" x14ac:dyDescent="0.3">
      <c r="A144" s="147">
        <v>321</v>
      </c>
      <c r="B144" s="148"/>
      <c r="C144" s="155"/>
      <c r="D144" s="158" t="s">
        <v>441</v>
      </c>
      <c r="E144" s="159"/>
      <c r="F144" s="184">
        <v>5</v>
      </c>
      <c r="G144" s="185">
        <v>5</v>
      </c>
      <c r="H144" s="185">
        <v>5</v>
      </c>
      <c r="I144" s="185">
        <v>5</v>
      </c>
      <c r="J144" s="185">
        <v>5</v>
      </c>
      <c r="K144" s="185">
        <v>5</v>
      </c>
      <c r="L144" s="185">
        <v>5</v>
      </c>
      <c r="M144" s="185">
        <v>5</v>
      </c>
      <c r="N144" s="186">
        <v>5</v>
      </c>
      <c r="O144" s="186">
        <v>5</v>
      </c>
      <c r="P144" s="186">
        <v>5</v>
      </c>
      <c r="Q144" s="187"/>
      <c r="R144" s="161"/>
    </row>
    <row r="145" spans="1:18" ht="15.9" customHeight="1" x14ac:dyDescent="0.3">
      <c r="A145" s="147">
        <v>322</v>
      </c>
      <c r="B145" s="148"/>
      <c r="C145" s="155"/>
      <c r="D145" s="158" t="s">
        <v>442</v>
      </c>
      <c r="E145" s="159"/>
      <c r="F145" s="184">
        <v>7</v>
      </c>
      <c r="G145" s="185">
        <v>7</v>
      </c>
      <c r="H145" s="185">
        <v>7</v>
      </c>
      <c r="I145" s="185">
        <v>7</v>
      </c>
      <c r="J145" s="185">
        <v>7</v>
      </c>
      <c r="K145" s="185">
        <v>7</v>
      </c>
      <c r="L145" s="185">
        <v>7</v>
      </c>
      <c r="M145" s="185">
        <v>7</v>
      </c>
      <c r="N145" s="186">
        <v>7</v>
      </c>
      <c r="O145" s="186">
        <v>7</v>
      </c>
      <c r="P145" s="186">
        <v>7</v>
      </c>
      <c r="Q145" s="187"/>
      <c r="R145" s="161"/>
    </row>
    <row r="146" spans="1:18" ht="15.9" customHeight="1" x14ac:dyDescent="0.3">
      <c r="A146" s="147">
        <v>323</v>
      </c>
      <c r="B146" s="148"/>
      <c r="C146" s="155"/>
      <c r="D146" s="158" t="s">
        <v>443</v>
      </c>
      <c r="E146" s="159"/>
      <c r="F146" s="184">
        <v>1</v>
      </c>
      <c r="G146" s="185">
        <v>1</v>
      </c>
      <c r="H146" s="185">
        <v>1</v>
      </c>
      <c r="I146" s="185">
        <v>1</v>
      </c>
      <c r="J146" s="185">
        <v>1</v>
      </c>
      <c r="K146" s="185">
        <v>1</v>
      </c>
      <c r="L146" s="185">
        <v>1</v>
      </c>
      <c r="M146" s="185">
        <v>1</v>
      </c>
      <c r="N146" s="186">
        <v>1</v>
      </c>
      <c r="O146" s="186">
        <v>1</v>
      </c>
      <c r="P146" s="186">
        <v>1</v>
      </c>
      <c r="Q146" s="187"/>
      <c r="R146" s="161"/>
    </row>
    <row r="147" spans="1:18" ht="15.9" customHeight="1" x14ac:dyDescent="0.3">
      <c r="A147" s="196"/>
      <c r="B147" s="197"/>
      <c r="C147" s="198"/>
      <c r="D147" s="160" t="s">
        <v>444</v>
      </c>
      <c r="E147" s="159"/>
      <c r="F147" s="199">
        <v>2</v>
      </c>
      <c r="G147" s="186">
        <v>2</v>
      </c>
      <c r="H147" s="186">
        <v>2</v>
      </c>
      <c r="I147" s="186">
        <v>2</v>
      </c>
      <c r="J147" s="186">
        <v>2</v>
      </c>
      <c r="K147" s="186">
        <v>2</v>
      </c>
      <c r="L147" s="186">
        <v>2</v>
      </c>
      <c r="M147" s="186">
        <v>2</v>
      </c>
      <c r="N147" s="186">
        <v>2</v>
      </c>
      <c r="O147" s="186">
        <v>2</v>
      </c>
      <c r="P147" s="186">
        <v>2</v>
      </c>
      <c r="Q147" s="187"/>
      <c r="R147" s="161"/>
    </row>
    <row r="148" spans="1:18" ht="15.9" customHeight="1" x14ac:dyDescent="0.3">
      <c r="A148" s="147">
        <v>324</v>
      </c>
      <c r="B148" s="148"/>
      <c r="C148" s="155"/>
      <c r="D148" s="158" t="s">
        <v>445</v>
      </c>
      <c r="E148" s="159"/>
      <c r="F148" s="184">
        <v>10</v>
      </c>
      <c r="G148" s="185">
        <v>10</v>
      </c>
      <c r="H148" s="185">
        <v>10</v>
      </c>
      <c r="I148" s="185">
        <v>10</v>
      </c>
      <c r="J148" s="185">
        <v>10</v>
      </c>
      <c r="K148" s="185">
        <v>10</v>
      </c>
      <c r="L148" s="185">
        <v>10</v>
      </c>
      <c r="M148" s="185">
        <v>10</v>
      </c>
      <c r="N148" s="186">
        <v>10</v>
      </c>
      <c r="O148" s="186">
        <v>10</v>
      </c>
      <c r="P148" s="186">
        <v>10</v>
      </c>
      <c r="Q148" s="187"/>
      <c r="R148" s="161"/>
    </row>
    <row r="149" spans="1:18" ht="15.9" customHeight="1" x14ac:dyDescent="0.3">
      <c r="A149" s="147">
        <v>325</v>
      </c>
      <c r="B149" s="148"/>
      <c r="C149" s="155"/>
      <c r="D149" s="158" t="s">
        <v>446</v>
      </c>
      <c r="E149" s="159"/>
      <c r="F149" s="184">
        <v>7</v>
      </c>
      <c r="G149" s="185">
        <v>7</v>
      </c>
      <c r="H149" s="185">
        <v>7</v>
      </c>
      <c r="I149" s="185">
        <v>7</v>
      </c>
      <c r="J149" s="185">
        <v>7</v>
      </c>
      <c r="K149" s="185">
        <v>7</v>
      </c>
      <c r="L149" s="185">
        <v>7</v>
      </c>
      <c r="M149" s="185">
        <v>7</v>
      </c>
      <c r="N149" s="186">
        <v>7</v>
      </c>
      <c r="O149" s="186">
        <v>7</v>
      </c>
      <c r="P149" s="186">
        <v>7</v>
      </c>
      <c r="Q149" s="187"/>
      <c r="R149" s="161"/>
    </row>
    <row r="150" spans="1:18" ht="15.9" customHeight="1" thickBot="1" x14ac:dyDescent="0.35">
      <c r="A150" s="147">
        <v>326</v>
      </c>
      <c r="B150" s="148"/>
      <c r="C150" s="155"/>
      <c r="D150" s="158" t="s">
        <v>447</v>
      </c>
      <c r="E150" s="159"/>
      <c r="F150" s="184">
        <v>58</v>
      </c>
      <c r="G150" s="185">
        <v>58</v>
      </c>
      <c r="H150" s="185">
        <v>58</v>
      </c>
      <c r="I150" s="185">
        <v>58</v>
      </c>
      <c r="J150" s="185">
        <v>58</v>
      </c>
      <c r="K150" s="185">
        <v>58</v>
      </c>
      <c r="L150" s="185">
        <v>58</v>
      </c>
      <c r="M150" s="185">
        <v>58</v>
      </c>
      <c r="N150" s="186">
        <v>58</v>
      </c>
      <c r="O150" s="186">
        <v>58</v>
      </c>
      <c r="P150" s="186">
        <v>58</v>
      </c>
      <c r="Q150" s="187"/>
      <c r="R150" s="161"/>
    </row>
    <row r="151" spans="1:18" ht="15.9" customHeight="1" thickBot="1" x14ac:dyDescent="0.35">
      <c r="A151" s="147">
        <v>330</v>
      </c>
      <c r="B151" s="148"/>
      <c r="C151" s="155"/>
      <c r="D151" s="162" t="s">
        <v>448</v>
      </c>
      <c r="E151" s="163"/>
      <c r="F151" s="164">
        <f>SUM(F9:F150)</f>
        <v>10626</v>
      </c>
      <c r="G151" s="164">
        <f t="shared" ref="G151:P151" si="0">SUM(G9:G150)</f>
        <v>10626</v>
      </c>
      <c r="H151" s="164">
        <f t="shared" si="0"/>
        <v>10746</v>
      </c>
      <c r="I151" s="164">
        <f t="shared" si="0"/>
        <v>10746</v>
      </c>
      <c r="J151" s="164">
        <f t="shared" si="0"/>
        <v>10774</v>
      </c>
      <c r="K151" s="164">
        <f t="shared" si="0"/>
        <v>10274</v>
      </c>
      <c r="L151" s="164">
        <f t="shared" si="0"/>
        <v>10274</v>
      </c>
      <c r="M151" s="164">
        <f t="shared" si="0"/>
        <v>10274</v>
      </c>
      <c r="N151" s="164">
        <f t="shared" si="0"/>
        <v>10274</v>
      </c>
      <c r="O151" s="164">
        <f t="shared" si="0"/>
        <v>10274</v>
      </c>
      <c r="P151" s="164">
        <f t="shared" si="0"/>
        <v>10278</v>
      </c>
      <c r="Q151" s="200"/>
      <c r="R151" s="201"/>
    </row>
    <row r="152" spans="1:18" x14ac:dyDescent="0.3">
      <c r="A152" s="147">
        <v>331</v>
      </c>
      <c r="B152" s="148"/>
      <c r="C152" s="155"/>
      <c r="D152" s="165" t="s">
        <v>325</v>
      </c>
      <c r="E152" s="166"/>
      <c r="F152" s="149"/>
      <c r="G152" s="149"/>
      <c r="H152" s="149"/>
      <c r="I152" s="149"/>
      <c r="J152" s="149"/>
      <c r="K152" s="149"/>
      <c r="L152" s="202"/>
      <c r="M152" s="203"/>
      <c r="N152" s="204"/>
      <c r="O152" s="204"/>
      <c r="P152" s="204"/>
      <c r="Q152" s="205"/>
      <c r="R152" s="206"/>
    </row>
    <row r="153" spans="1:18" x14ac:dyDescent="0.3">
      <c r="A153" s="147">
        <v>332</v>
      </c>
      <c r="B153" s="207"/>
      <c r="C153" s="208"/>
      <c r="D153" s="209"/>
      <c r="E153" s="210"/>
      <c r="F153" s="211"/>
      <c r="G153" s="211"/>
      <c r="H153" s="211"/>
      <c r="I153" s="211"/>
      <c r="J153" s="211"/>
      <c r="K153" s="211"/>
      <c r="L153" s="211"/>
      <c r="M153" s="212"/>
      <c r="N153" s="213"/>
      <c r="O153" s="213"/>
      <c r="P153" s="213"/>
      <c r="Q153" s="214"/>
      <c r="R153" s="215"/>
    </row>
  </sheetData>
  <mergeCells count="3">
    <mergeCell ref="A3:H3"/>
    <mergeCell ref="D7:D8"/>
    <mergeCell ref="F7:P7"/>
  </mergeCells>
  <dataValidations count="1">
    <dataValidation type="date" operator="greaterThan" allowBlank="1" showInputMessage="1" showErrorMessage="1" errorTitle="Date entry" error="Dates after 1 January 2011 accepted" promptTitle="Date entry" prompt=" " sqref="Q1:Q2" xr:uid="{983C1A90-8E34-4E7A-9B38-800FCC280391}">
      <formula1>40544</formula1>
    </dataValidation>
  </dataValidations>
  <pageMargins left="0.70866141732283472" right="0.70866141732283472" top="0.74803149606299213" bottom="0.74803149606299213" header="0.31496062992125984" footer="0.31496062992125984"/>
  <pageSetup paperSize="8" scale="48" fitToHeight="0" orientation="landscape" r:id="rId1"/>
  <headerFooter>
    <oddHeader>&amp;C Commerce Commission  Transpower Information Disclosure Template</oddHeader>
    <oddFooter>&amp;LTab name: &amp;A&amp;R18 October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53667-9646-44C6-A02B-852CB7F8A03D}">
  <dimension ref="A1"/>
  <sheetViews>
    <sheetView workbookViewId="0">
      <selection activeCell="I23" sqref="I23"/>
    </sheetView>
  </sheetViews>
  <sheetFormatPr defaultRowHeight="13.2"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README</vt:lpstr>
      <vt:lpstr>Shortlist analysis</vt:lpstr>
      <vt:lpstr>Draft decision not to shortlist</vt:lpstr>
      <vt:lpstr>Kawerau adjustment</vt:lpstr>
      <vt:lpstr>MWh_yr est - per region </vt:lpstr>
      <vt:lpstr>Consented embedded stations</vt:lpstr>
      <vt:lpstr>Future GG embedding candidates</vt:lpstr>
      <vt:lpstr>G3. GXP Capacity and Demand</vt:lpstr>
      <vt:lpstr>Some generator information</vt:lpstr>
      <vt:lpstr>Orion diesel</vt:lpstr>
      <vt:lpstr>Fraser Matri</vt:lpstr>
      <vt:lpstr>'G3. GXP Capacity and Demand'!Print_Area</vt:lpstr>
    </vt:vector>
  </TitlesOfParts>
  <Company>Electricity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kirtlab</dc:creator>
  <cp:lastModifiedBy>blair</cp:lastModifiedBy>
  <cp:lastPrinted>2008-05-12T21:00:59Z</cp:lastPrinted>
  <dcterms:created xsi:type="dcterms:W3CDTF">2007-03-18T23:06:49Z</dcterms:created>
  <dcterms:modified xsi:type="dcterms:W3CDTF">2019-07-03T00:21:49Z</dcterms:modified>
</cp:coreProperties>
</file>